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0730" windowHeight="11760"/>
  </bookViews>
  <sheets>
    <sheet name="pl3" sheetId="8" r:id="rId1"/>
    <sheet name="PL4" sheetId="9" r:id="rId2"/>
    <sheet name="pl5" sheetId="10" r:id="rId3"/>
    <sheet name="HS mầm non" sheetId="11" r:id="rId4"/>
  </sheets>
  <definedNames>
    <definedName name="_xlnm._FilterDatabase" localSheetId="1" hidden="1">'PL4'!$A$1:$N$15</definedName>
    <definedName name="_xlnm.Print_Area" localSheetId="0">'pl3'!$A$1:$U$15</definedName>
    <definedName name="_xlnm.Print_Titles" localSheetId="0">'pl3'!$2:$4</definedName>
    <definedName name="_xlnm.Print_Titles" localSheetId="1">'PL4'!$5:$14</definedName>
    <definedName name="_xlnm.Print_Titles" localSheetId="2">'pl5'!$5:$14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8" l="1"/>
  <c r="R13" i="8"/>
  <c r="K11" i="11" l="1"/>
  <c r="J11" i="11"/>
  <c r="G11" i="11"/>
  <c r="F11" i="11"/>
  <c r="C11" i="11"/>
  <c r="B11" i="11"/>
  <c r="K10" i="11"/>
  <c r="J10" i="11"/>
  <c r="Q15" i="10" l="1"/>
  <c r="N15" i="10"/>
  <c r="M15" i="9" l="1"/>
  <c r="K15" i="9"/>
  <c r="S11" i="8" l="1"/>
  <c r="Q11" i="8"/>
  <c r="P11" i="8" s="1"/>
  <c r="O11" i="8"/>
  <c r="N11" i="8"/>
  <c r="M11" i="8"/>
  <c r="L11" i="8"/>
  <c r="K11" i="8"/>
  <c r="J11" i="8"/>
  <c r="O15" i="10" l="1"/>
  <c r="H15" i="9" l="1"/>
  <c r="L15" i="9" s="1"/>
  <c r="J15" i="9" s="1"/>
  <c r="C15" i="9" l="1"/>
  <c r="C15" i="10"/>
</calcChain>
</file>

<file path=xl/sharedStrings.xml><?xml version="1.0" encoding="utf-8"?>
<sst xmlns="http://schemas.openxmlformats.org/spreadsheetml/2006/main" count="123" uniqueCount="66">
  <si>
    <t>TT</t>
  </si>
  <si>
    <t>Tổng số</t>
  </si>
  <si>
    <t>I</t>
  </si>
  <si>
    <t>Bán trú</t>
  </si>
  <si>
    <t>NVHC</t>
  </si>
  <si>
    <t>CBQL</t>
  </si>
  <si>
    <t>Hạng 1</t>
  </si>
  <si>
    <t>Số học sinh</t>
  </si>
  <si>
    <t>B</t>
  </si>
  <si>
    <t>A</t>
  </si>
  <si>
    <t>Hạng 2,3</t>
  </si>
  <si>
    <t>Lớp 2 buổi/ngày</t>
  </si>
  <si>
    <t>Lớp 1 buổi/ngày</t>
  </si>
  <si>
    <t>Tổng số lớp</t>
  </si>
  <si>
    <t>Đoàn đội</t>
  </si>
  <si>
    <t>Giáo viên</t>
  </si>
  <si>
    <t>Số lớp</t>
  </si>
  <si>
    <t>Tổng số học sinh</t>
  </si>
  <si>
    <t>Hạng trường</t>
  </si>
  <si>
    <t>Số trường</t>
  </si>
  <si>
    <t>Trong đó</t>
  </si>
  <si>
    <t>Số học sinh, số lớp thực tế</t>
  </si>
  <si>
    <t>Tổng số trường, lớp, học sinh</t>
  </si>
  <si>
    <t>Tên Đơn vị</t>
  </si>
  <si>
    <t>Nội trú</t>
  </si>
  <si>
    <t>Số lớp Nội trú</t>
  </si>
  <si>
    <t>Số lớp Bán trú</t>
  </si>
  <si>
    <t>Số lớp THCS</t>
  </si>
  <si>
    <t>Hành chính</t>
  </si>
  <si>
    <t>Số lớp thực tế</t>
  </si>
  <si>
    <t>Tổng số trường</t>
  </si>
  <si>
    <t>Nhu cầu số lượng người làm việc 
năm học 2023-2024</t>
  </si>
  <si>
    <t xml:space="preserve">       NHU CẦU SỐ LƯỢNG NGƯỜI LÀM VIỆC KHỐI THCS NĂM HỌC 2023-2024</t>
  </si>
  <si>
    <t>Nhu cầu số lượng người làm việc năm học 2023-2024</t>
  </si>
  <si>
    <t>NHU CẦU SỐ LƯỢNG NGƯỜI LÀM VIỆC KHỐI TIỂU HỌC NĂM HỌC 2023 - 2024</t>
  </si>
  <si>
    <t>PHỤ LỤC 4</t>
  </si>
  <si>
    <t>PHỤ LỤC 5</t>
  </si>
  <si>
    <t>Huyện Như Xuân</t>
  </si>
  <si>
    <t>Tính theo định mức quy định tại Thông tư số 16/2017/BGDĐT-BNV</t>
  </si>
  <si>
    <t xml:space="preserve">  HUYỆN NHƯ XUÂN</t>
  </si>
  <si>
    <t>STT</t>
  </si>
  <si>
    <t>Cấp học</t>
  </si>
  <si>
    <t xml:space="preserve"> Học 1 buổi/ngày</t>
  </si>
  <si>
    <t>Học 2 buổi/ngày</t>
  </si>
  <si>
    <t>Từ 3 tháng - 12 tháng hoặc từ 3-4 tuổi</t>
  </si>
  <si>
    <t>Từ 13 tháng - 24 tháng hoặc từ 4 -5 tuổi</t>
  </si>
  <si>
    <t>Từ 25 tháng - 36 tháng hoặc từ 5-6 tuổi</t>
  </si>
  <si>
    <t>Từ 3 tháng - 12 tháng hoặc từ 3 - 4 tuổi</t>
  </si>
  <si>
    <t>Số biên chế hưởng lương từ NSNN</t>
  </si>
  <si>
    <t>Số biên chế hưởng lương từ NTSN</t>
  </si>
  <si>
    <t>Quản lý</t>
  </si>
  <si>
    <t>Nhân viên: VT, KT, YT&amp;TQ</t>
  </si>
  <si>
    <t>HĐ chuyên môn, nghiệp vụ</t>
  </si>
  <si>
    <t>Cơ sở GDMN do NSNNBĐCTX</t>
  </si>
  <si>
    <t>Nhà trẻ</t>
  </si>
  <si>
    <t>Mẫu giáo</t>
  </si>
  <si>
    <t>PHỤ LỤC SỐ 3</t>
  </si>
  <si>
    <t>KẾ HOẠCH SỐ TRƯỜNG, LỚP, HỌC SINH, CÁN BỘ QUẢN LÝ, GIÁO VIÊN, NHÂN VIÊN, 
LAO ĐỘNG HỢP ĐỒNG TRONG CÁC CƠ SỞ GIÁO DỤC MẦM NON CÔNG LẬP NĂM HỌC 2023-2024</t>
  </si>
  <si>
    <t>Kế hoạch số trường, số lớp, số học sinh năm học 2023-2024</t>
  </si>
  <si>
    <t>Kế hoạch số lượng người làm việc năm học 2023-2024</t>
  </si>
  <si>
    <t xml:space="preserve">TỔNG SỐ </t>
  </si>
  <si>
    <t xml:space="preserve">   ỦY BAN NHÂN DÂN</t>
  </si>
  <si>
    <t>TỔNG HỢP SỐ LỚP, SỐ HỌC SINH THEO ĐỊNH MỨC VÀ SỐ LỚP, SỐ HỌC SINH DƯ SAU KHI ĐINH MỨC GD MẦM NON</t>
  </si>
  <si>
    <t>Khu chính</t>
  </si>
  <si>
    <t>Khu lẻ</t>
  </si>
  <si>
    <t>(Tính theo định mức quy định tại TT 06/2015/TTLT-BGDĐT-BNV)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</si>
</sst>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1"/>
      <color theme="1"/>
      <name val="Calibri"/>
      <family val="2"/>
      <scheme val="minor"/>
    </font>
    <font>
      <sz val="10"/>
      <name val="Arial"/>
      <family val="2"/>
    </font>
    <font>
      <b/>
      <sz val="13"/>
      <name val="Times New Roman"/>
      <family val="1"/>
    </font>
    <font>
      <sz val="13"/>
      <name val="Times New Roman"/>
      <family val="1"/>
    </font>
    <font>
      <i/>
      <sz val="13"/>
      <name val="Times New Roman"/>
      <family val="1"/>
    </font>
    <font>
      <sz val="10"/>
      <name val="Times New Roman"/>
      <family val="1"/>
    </font>
    <font>
      <sz val="14"/>
      <name val="Times New Roman"/>
      <family val="1"/>
    </font>
    <font>
      <sz val="10"/>
      <name val="Arial"/>
      <family val="2"/>
    </font>
    <font>
      <b/>
      <sz val="9"/>
      <color theme="1"/>
      <name val="Times New Roman"/>
      <family val="1"/>
    </font>
    <font>
      <sz val="10"/>
      <color theme="1"/>
      <name val="Arial"/>
      <family val="2"/>
    </font>
    <font>
      <sz val="9"/>
      <color theme="1"/>
      <name val="Times New Roman"/>
      <family val="1"/>
    </font>
    <font>
      <b/>
      <i/>
      <sz val="9"/>
      <color theme="1"/>
      <name val="Times New Roman"/>
      <family val="1"/>
    </font>
    <font>
      <sz val="13"/>
      <color rgb="FFFF0000"/>
      <name val="Times New Roman"/>
      <family val="1"/>
    </font>
    <font>
      <sz val="14"/>
      <color rgb="FFFF0000"/>
      <name val="Times New Roman"/>
      <family val="1"/>
    </font>
    <font>
      <sz val="10"/>
      <color rgb="FFFF0000"/>
      <name val="Times New Roman"/>
      <family val="1"/>
    </font>
    <font>
      <sz val="13"/>
      <color theme="1"/>
      <name val="Times New Roman"/>
      <family val="1"/>
    </font>
    <font>
      <b/>
      <sz val="12"/>
      <color theme="1"/>
      <name val="Times New Roman"/>
      <family val="1"/>
    </font>
    <font>
      <b/>
      <sz val="11"/>
      <color theme="1"/>
      <name val="Times New Roman"/>
      <family val="1"/>
    </font>
    <font>
      <b/>
      <sz val="13"/>
      <color theme="1"/>
      <name val="Times New Roman"/>
      <family val="1"/>
    </font>
    <font>
      <b/>
      <u/>
      <sz val="13"/>
      <color theme="1"/>
      <name val="Times New Roman"/>
      <family val="1"/>
    </font>
    <font>
      <i/>
      <sz val="8"/>
      <color theme="1"/>
      <name val="Times New Roman"/>
      <family val="1"/>
    </font>
    <font>
      <b/>
      <sz val="9"/>
      <color theme="1"/>
      <name val="Times New Roman"/>
      <family val="1"/>
      <charset val="163"/>
    </font>
    <font>
      <b/>
      <u/>
      <sz val="12"/>
      <color theme="1"/>
      <name val="Times New Roman"/>
      <family val="1"/>
    </font>
    <font>
      <sz val="12"/>
      <color theme="1"/>
      <name val="Times New Roman"/>
      <family val="1"/>
    </font>
    <font>
      <sz val="11"/>
      <color theme="1"/>
      <name val="Times New Roman"/>
      <family val="1"/>
    </font>
    <font>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44" fontId="1" fillId="0" borderId="0" applyFont="0" applyFill="0" applyBorder="0" applyAlignment="0" applyProtection="0"/>
    <xf numFmtId="0" fontId="7" fillId="0" borderId="0">
      <alignment vertical="top"/>
    </xf>
  </cellStyleXfs>
  <cellXfs count="129">
    <xf numFmtId="0" fontId="0" fillId="0" borderId="0" xfId="0"/>
    <xf numFmtId="0" fontId="7" fillId="0" borderId="0" xfId="3" applyFont="1">
      <alignment vertical="top"/>
    </xf>
    <xf numFmtId="0" fontId="7" fillId="2" borderId="0" xfId="3" applyFont="1" applyFill="1">
      <alignment vertical="top"/>
    </xf>
    <xf numFmtId="0" fontId="7" fillId="0" borderId="0" xfId="3" applyFont="1" applyAlignment="1">
      <alignment horizontal="left" vertical="top"/>
    </xf>
    <xf numFmtId="0" fontId="12" fillId="2" borderId="0" xfId="3" applyFont="1" applyFill="1" applyAlignment="1">
      <alignment vertical="center"/>
    </xf>
    <xf numFmtId="0" fontId="3" fillId="2" borderId="0" xfId="3" applyFont="1" applyFill="1" applyAlignment="1">
      <alignment vertical="center"/>
    </xf>
    <xf numFmtId="0" fontId="12" fillId="2" borderId="0" xfId="3" applyFont="1" applyFill="1" applyAlignment="1">
      <alignment horizontal="center" vertical="center"/>
    </xf>
    <xf numFmtId="3" fontId="3" fillId="2" borderId="0" xfId="3" applyNumberFormat="1" applyFont="1" applyFill="1" applyAlignment="1">
      <alignment vertical="center"/>
    </xf>
    <xf numFmtId="0" fontId="13" fillId="2" borderId="0" xfId="3" applyFont="1" applyFill="1" applyAlignment="1">
      <alignment vertical="center"/>
    </xf>
    <xf numFmtId="0" fontId="6" fillId="2" borderId="0" xfId="3" applyFont="1" applyFill="1" applyAlignment="1">
      <alignment vertical="center"/>
    </xf>
    <xf numFmtId="3" fontId="6" fillId="2" borderId="0" xfId="3" applyNumberFormat="1" applyFont="1" applyFill="1" applyAlignment="1">
      <alignment vertical="center"/>
    </xf>
    <xf numFmtId="3" fontId="13" fillId="2" borderId="0" xfId="3" applyNumberFormat="1" applyFont="1" applyFill="1" applyAlignment="1">
      <alignment vertical="center"/>
    </xf>
    <xf numFmtId="0" fontId="13" fillId="2" borderId="0" xfId="3" applyFont="1" applyFill="1" applyAlignment="1">
      <alignment horizontal="center" vertical="center"/>
    </xf>
    <xf numFmtId="3" fontId="12" fillId="2" borderId="0" xfId="3" applyNumberFormat="1" applyFont="1" applyFill="1" applyAlignment="1">
      <alignment vertical="center"/>
    </xf>
    <xf numFmtId="0" fontId="2" fillId="2" borderId="0" xfId="3" applyFont="1" applyFill="1" applyAlignment="1">
      <alignment vertical="center"/>
    </xf>
    <xf numFmtId="3" fontId="3" fillId="2" borderId="6" xfId="3" quotePrefix="1" applyNumberFormat="1" applyFont="1" applyFill="1" applyBorder="1" applyAlignment="1">
      <alignment vertical="center"/>
    </xf>
    <xf numFmtId="0" fontId="3" fillId="2" borderId="6" xfId="3" quotePrefix="1" applyFont="1" applyFill="1" applyBorder="1" applyAlignment="1">
      <alignment horizontal="center" vertical="center" wrapText="1"/>
    </xf>
    <xf numFmtId="0" fontId="3" fillId="2" borderId="6" xfId="3" applyFont="1" applyFill="1" applyBorder="1" applyAlignment="1">
      <alignment horizontal="center" vertical="center" wrapText="1"/>
    </xf>
    <xf numFmtId="0" fontId="14" fillId="3" borderId="0" xfId="3" applyFont="1" applyFill="1" applyAlignment="1"/>
    <xf numFmtId="0" fontId="5" fillId="2" borderId="0" xfId="3" applyFont="1" applyFill="1" applyAlignment="1"/>
    <xf numFmtId="0" fontId="14" fillId="2" borderId="0" xfId="3" applyFont="1" applyFill="1" applyAlignment="1"/>
    <xf numFmtId="0" fontId="14" fillId="2" borderId="0" xfId="3" applyFont="1" applyFill="1" applyAlignment="1">
      <alignment wrapText="1"/>
    </xf>
    <xf numFmtId="0" fontId="5" fillId="2" borderId="0" xfId="3" applyFont="1" applyFill="1" applyAlignment="1">
      <alignment horizontal="center"/>
    </xf>
    <xf numFmtId="0" fontId="3" fillId="3" borderId="0" xfId="3" applyFont="1" applyFill="1" applyAlignment="1"/>
    <xf numFmtId="0" fontId="3" fillId="2" borderId="6" xfId="3" applyFont="1" applyFill="1" applyBorder="1" applyAlignment="1">
      <alignment vertical="center"/>
    </xf>
    <xf numFmtId="0" fontId="2" fillId="2" borderId="6" xfId="3" quotePrefix="1" applyFont="1" applyFill="1" applyBorder="1" applyAlignment="1">
      <alignment vertical="center"/>
    </xf>
    <xf numFmtId="0" fontId="2" fillId="2" borderId="6" xfId="3" applyFont="1" applyFill="1" applyBorder="1" applyAlignment="1">
      <alignment vertical="center"/>
    </xf>
    <xf numFmtId="0" fontId="2" fillId="3" borderId="0" xfId="3" applyFont="1" applyFill="1" applyAlignment="1"/>
    <xf numFmtId="0" fontId="5" fillId="3" borderId="0" xfId="3" applyFont="1" applyFill="1" applyAlignment="1"/>
    <xf numFmtId="0" fontId="2" fillId="2" borderId="6" xfId="3" applyFont="1" applyFill="1" applyBorder="1" applyAlignment="1">
      <alignment horizontal="center" vertical="center"/>
    </xf>
    <xf numFmtId="0" fontId="15" fillId="2" borderId="6" xfId="3" applyFont="1" applyFill="1" applyBorder="1" applyAlignment="1">
      <alignment horizontal="center" vertical="center"/>
    </xf>
    <xf numFmtId="0" fontId="2" fillId="3" borderId="0" xfId="3" applyFont="1" applyFill="1" applyAlignment="1">
      <alignment horizontal="center"/>
    </xf>
    <xf numFmtId="0" fontId="9" fillId="2" borderId="0" xfId="3" applyFont="1" applyFill="1">
      <alignment vertical="top"/>
    </xf>
    <xf numFmtId="0" fontId="2" fillId="2" borderId="6" xfId="3" applyFont="1" applyFill="1" applyBorder="1" applyAlignment="1">
      <alignment horizontal="center" vertical="center" wrapText="1"/>
    </xf>
    <xf numFmtId="0" fontId="2" fillId="2" borderId="6" xfId="3" applyFont="1" applyFill="1" applyBorder="1" applyAlignment="1">
      <alignment horizontal="center" vertical="center"/>
    </xf>
    <xf numFmtId="1" fontId="2" fillId="2" borderId="6" xfId="3" quotePrefix="1" applyNumberFormat="1" applyFont="1" applyFill="1" applyBorder="1" applyAlignment="1">
      <alignment vertical="center"/>
    </xf>
    <xf numFmtId="3" fontId="3" fillId="2" borderId="6" xfId="3" quotePrefix="1" applyNumberFormat="1" applyFont="1" applyFill="1" applyBorder="1" applyAlignment="1">
      <alignment horizontal="center" vertical="center"/>
    </xf>
    <xf numFmtId="3" fontId="17" fillId="0" borderId="0" xfId="0" applyNumberFormat="1" applyFont="1" applyAlignment="1">
      <alignment vertical="center"/>
    </xf>
    <xf numFmtId="3" fontId="18" fillId="0" borderId="0" xfId="0" applyNumberFormat="1" applyFont="1" applyAlignment="1">
      <alignment vertical="center"/>
    </xf>
    <xf numFmtId="3" fontId="19" fillId="0" borderId="0" xfId="0" applyNumberFormat="1" applyFont="1" applyAlignment="1">
      <alignment vertical="center"/>
    </xf>
    <xf numFmtId="3" fontId="20" fillId="0" borderId="6" xfId="0" applyNumberFormat="1" applyFont="1" applyBorder="1" applyAlignment="1">
      <alignment horizontal="center" vertical="center"/>
    </xf>
    <xf numFmtId="3" fontId="11"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3" fontId="8" fillId="0" borderId="6" xfId="0" applyNumberFormat="1" applyFont="1" applyFill="1" applyBorder="1" applyAlignment="1">
      <alignment horizontal="left" vertical="center" wrapText="1"/>
    </xf>
    <xf numFmtId="3" fontId="21" fillId="0" borderId="6" xfId="0" applyNumberFormat="1" applyFont="1" applyBorder="1" applyAlignment="1">
      <alignment vertical="center"/>
    </xf>
    <xf numFmtId="3" fontId="8" fillId="0" borderId="6" xfId="0" applyNumberFormat="1" applyFont="1" applyBorder="1" applyAlignment="1">
      <alignment vertical="center"/>
    </xf>
    <xf numFmtId="3" fontId="10" fillId="0" borderId="6" xfId="0" applyNumberFormat="1" applyFont="1" applyBorder="1" applyAlignment="1">
      <alignment vertical="center"/>
    </xf>
    <xf numFmtId="3" fontId="16" fillId="0" borderId="0" xfId="0" applyNumberFormat="1" applyFont="1" applyAlignment="1">
      <alignment horizontal="center" vertical="center"/>
    </xf>
    <xf numFmtId="3" fontId="7" fillId="0" borderId="0" xfId="3" applyNumberFormat="1" applyFont="1">
      <alignment vertical="top"/>
    </xf>
    <xf numFmtId="3" fontId="16" fillId="0" borderId="0" xfId="0" applyNumberFormat="1" applyFont="1" applyAlignment="1">
      <alignment vertical="center"/>
    </xf>
    <xf numFmtId="3" fontId="22" fillId="0" borderId="0" xfId="0" applyNumberFormat="1" applyFont="1" applyAlignment="1">
      <alignment vertical="center"/>
    </xf>
    <xf numFmtId="0" fontId="23" fillId="0" borderId="0" xfId="0" applyFont="1"/>
    <xf numFmtId="0" fontId="23" fillId="0" borderId="6" xfId="0" applyFont="1" applyBorder="1"/>
    <xf numFmtId="3" fontId="23" fillId="0" borderId="6" xfId="0" applyNumberFormat="1" applyFont="1" applyFill="1" applyBorder="1" applyAlignment="1">
      <alignment vertical="center"/>
    </xf>
    <xf numFmtId="3" fontId="23" fillId="0" borderId="6" xfId="0" applyNumberFormat="1" applyFont="1" applyBorder="1" applyAlignment="1">
      <alignment vertical="center"/>
    </xf>
    <xf numFmtId="0" fontId="23" fillId="0" borderId="6" xfId="0" applyFont="1" applyBorder="1" applyAlignment="1">
      <alignment horizontal="center" vertical="center" wrapText="1"/>
    </xf>
    <xf numFmtId="3" fontId="23" fillId="0" borderId="6"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1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3" fontId="8" fillId="2" borderId="10" xfId="0" applyNumberFormat="1" applyFont="1" applyFill="1" applyBorder="1" applyAlignment="1">
      <alignment horizontal="center" vertical="center" wrapText="1"/>
    </xf>
    <xf numFmtId="3" fontId="10" fillId="0" borderId="1" xfId="0" applyNumberFormat="1" applyFont="1" applyBorder="1" applyAlignment="1">
      <alignment horizontal="center" vertical="center"/>
    </xf>
    <xf numFmtId="3" fontId="10" fillId="0" borderId="5" xfId="0" applyNumberFormat="1" applyFont="1" applyBorder="1" applyAlignment="1">
      <alignment horizontal="center" vertical="center"/>
    </xf>
    <xf numFmtId="3" fontId="10" fillId="0" borderId="4" xfId="0" applyNumberFormat="1" applyFont="1" applyBorder="1" applyAlignment="1">
      <alignment horizontal="center" vertical="center"/>
    </xf>
    <xf numFmtId="3" fontId="10" fillId="2" borderId="1"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3" fontId="8" fillId="2" borderId="8" xfId="0" applyNumberFormat="1" applyFont="1" applyFill="1" applyBorder="1" applyAlignment="1">
      <alignment horizontal="center" vertical="center"/>
    </xf>
    <xf numFmtId="3" fontId="8" fillId="2" borderId="7" xfId="0" applyNumberFormat="1" applyFont="1" applyFill="1" applyBorder="1" applyAlignment="1">
      <alignment horizontal="center" vertical="center"/>
    </xf>
    <xf numFmtId="3" fontId="8" fillId="2" borderId="9"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3" fontId="10" fillId="2" borderId="10" xfId="0" applyNumberFormat="1" applyFont="1" applyFill="1" applyBorder="1" applyAlignment="1">
      <alignment horizontal="center" vertical="center" wrapText="1"/>
    </xf>
    <xf numFmtId="3" fontId="10" fillId="0" borderId="6"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2" borderId="6" xfId="0" applyNumberFormat="1" applyFont="1" applyFill="1" applyBorder="1" applyAlignment="1">
      <alignment horizontal="center" vertical="center" wrapText="1"/>
    </xf>
    <xf numFmtId="3" fontId="15" fillId="0" borderId="11" xfId="0" applyNumberFormat="1" applyFont="1" applyBorder="1" applyAlignment="1">
      <alignment horizontal="center" vertical="center" wrapText="1"/>
    </xf>
    <xf numFmtId="0" fontId="2" fillId="2" borderId="0" xfId="3" applyFont="1" applyFill="1" applyAlignment="1">
      <alignment horizontal="center" vertical="center"/>
    </xf>
    <xf numFmtId="0" fontId="4" fillId="2" borderId="11" xfId="3" applyFont="1" applyFill="1" applyBorder="1" applyAlignment="1">
      <alignment horizontal="center" vertical="center"/>
    </xf>
    <xf numFmtId="0" fontId="2" fillId="2" borderId="6" xfId="3" applyFont="1" applyFill="1" applyBorder="1" applyAlignment="1">
      <alignment horizontal="center" vertical="center" wrapText="1"/>
    </xf>
    <xf numFmtId="0" fontId="2" fillId="2" borderId="6" xfId="3" applyFont="1" applyFill="1" applyBorder="1" applyAlignment="1">
      <alignment horizontal="center" vertical="center"/>
    </xf>
    <xf numFmtId="0" fontId="2" fillId="2" borderId="6" xfId="3" applyFont="1" applyFill="1" applyBorder="1" applyAlignment="1">
      <alignment horizontal="center" vertical="center" textRotation="180"/>
    </xf>
    <xf numFmtId="0" fontId="2" fillId="2" borderId="6" xfId="3" applyFont="1" applyFill="1" applyBorder="1" applyAlignment="1">
      <alignment horizontal="center" vertical="center" textRotation="180" wrapText="1"/>
    </xf>
    <xf numFmtId="0" fontId="2" fillId="2" borderId="1" xfId="3" applyFont="1" applyFill="1" applyBorder="1" applyAlignment="1">
      <alignment horizontal="center" vertical="center" textRotation="180" wrapText="1"/>
    </xf>
    <xf numFmtId="0" fontId="2" fillId="2" borderId="5" xfId="3" applyFont="1" applyFill="1" applyBorder="1" applyAlignment="1">
      <alignment horizontal="center" vertical="center" textRotation="180" wrapText="1"/>
    </xf>
    <xf numFmtId="0" fontId="2" fillId="2" borderId="4" xfId="3" applyFont="1" applyFill="1" applyBorder="1" applyAlignment="1">
      <alignment horizontal="center" vertical="center" textRotation="180" wrapText="1"/>
    </xf>
    <xf numFmtId="0" fontId="2" fillId="3" borderId="0" xfId="3" applyFont="1" applyFill="1" applyAlignment="1">
      <alignment horizontal="center"/>
    </xf>
    <xf numFmtId="0" fontId="2" fillId="2" borderId="1" xfId="3" applyFont="1" applyFill="1" applyBorder="1" applyAlignment="1">
      <alignment horizontal="center" vertical="center" textRotation="180"/>
    </xf>
    <xf numFmtId="0" fontId="2" fillId="2" borderId="5" xfId="3" applyFont="1" applyFill="1" applyBorder="1" applyAlignment="1">
      <alignment horizontal="center" vertical="center" textRotation="180"/>
    </xf>
    <xf numFmtId="0" fontId="2" fillId="2" borderId="8" xfId="3" applyFont="1" applyFill="1" applyBorder="1" applyAlignment="1">
      <alignment horizontal="center" vertical="center" textRotation="180" wrapText="1"/>
    </xf>
    <xf numFmtId="0" fontId="2" fillId="2" borderId="14" xfId="3" applyFont="1" applyFill="1" applyBorder="1" applyAlignment="1">
      <alignment horizontal="center" vertical="center" textRotation="180" wrapText="1"/>
    </xf>
    <xf numFmtId="0" fontId="2" fillId="2" borderId="12" xfId="3" applyFont="1" applyFill="1" applyBorder="1" applyAlignment="1">
      <alignment horizontal="center" vertical="center" textRotation="180" wrapText="1"/>
    </xf>
    <xf numFmtId="0" fontId="2" fillId="2" borderId="8"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14"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15"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13" xfId="3"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23" fillId="2" borderId="9" xfId="0" applyNumberFormat="1" applyFont="1" applyFill="1" applyBorder="1" applyAlignment="1">
      <alignment horizontal="center" vertical="center" wrapText="1"/>
    </xf>
    <xf numFmtId="3" fontId="23" fillId="2" borderId="12" xfId="0" applyNumberFormat="1" applyFont="1" applyFill="1" applyBorder="1" applyAlignment="1">
      <alignment horizontal="center" vertical="center" wrapText="1"/>
    </xf>
    <xf numFmtId="3" fontId="23" fillId="2" borderId="13" xfId="0" applyNumberFormat="1" applyFont="1" applyFill="1" applyBorder="1" applyAlignment="1">
      <alignment horizontal="center" vertical="center" wrapText="1"/>
    </xf>
    <xf numFmtId="3" fontId="23" fillId="0" borderId="8"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3" fontId="23" fillId="0" borderId="12" xfId="0" applyNumberFormat="1" applyFont="1" applyBorder="1" applyAlignment="1">
      <alignment horizontal="center" vertical="center" wrapText="1"/>
    </xf>
    <xf numFmtId="3" fontId="23" fillId="0" borderId="13" xfId="0" applyNumberFormat="1" applyFont="1" applyBorder="1" applyAlignment="1">
      <alignment horizontal="center" vertical="center" wrapText="1"/>
    </xf>
    <xf numFmtId="3" fontId="16" fillId="0" borderId="0" xfId="0" applyNumberFormat="1" applyFont="1" applyAlignment="1">
      <alignment horizontal="left" vertical="center"/>
    </xf>
    <xf numFmtId="0" fontId="16" fillId="0" borderId="0" xfId="0" applyFont="1" applyAlignment="1">
      <alignment horizontal="center" vertical="center" wrapText="1"/>
    </xf>
    <xf numFmtId="0" fontId="23" fillId="0" borderId="1" xfId="0" applyFont="1" applyBorder="1" applyAlignment="1">
      <alignment horizontal="center"/>
    </xf>
    <xf numFmtId="0" fontId="23" fillId="0" borderId="5" xfId="0" applyFont="1" applyBorder="1" applyAlignment="1">
      <alignment horizontal="center"/>
    </xf>
    <xf numFmtId="0" fontId="23" fillId="0" borderId="4" xfId="0" applyFont="1" applyBorder="1" applyAlignment="1">
      <alignment horizontal="center"/>
    </xf>
    <xf numFmtId="3" fontId="23" fillId="2" borderId="2"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3" fontId="23" fillId="2" borderId="10" xfId="0" applyNumberFormat="1" applyFont="1" applyFill="1" applyBorder="1" applyAlignment="1">
      <alignment horizontal="center" vertical="center" wrapText="1"/>
    </xf>
    <xf numFmtId="3" fontId="23" fillId="0" borderId="2"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3" fontId="23" fillId="0" borderId="10" xfId="0" applyNumberFormat="1" applyFont="1" applyBorder="1" applyAlignment="1">
      <alignment horizontal="center" vertical="center" wrapText="1"/>
    </xf>
    <xf numFmtId="3" fontId="24" fillId="0" borderId="6" xfId="0" applyNumberFormat="1" applyFont="1" applyFill="1" applyBorder="1" applyAlignment="1">
      <alignment vertical="center"/>
    </xf>
    <xf numFmtId="3" fontId="17" fillId="0" borderId="6" xfId="0" applyNumberFormat="1" applyFont="1" applyBorder="1" applyAlignment="1">
      <alignment vertical="center"/>
    </xf>
    <xf numFmtId="3" fontId="24" fillId="0" borderId="6" xfId="0" applyNumberFormat="1" applyFont="1" applyBorder="1" applyAlignment="1">
      <alignment vertical="center"/>
    </xf>
    <xf numFmtId="3" fontId="25" fillId="0" borderId="6" xfId="0" applyNumberFormat="1" applyFont="1" applyBorder="1" applyAlignment="1">
      <alignment horizontal="center" vertical="center"/>
    </xf>
    <xf numFmtId="3" fontId="25" fillId="0" borderId="6" xfId="0" applyNumberFormat="1" applyFont="1" applyFill="1" applyBorder="1" applyAlignment="1">
      <alignment vertical="center"/>
    </xf>
  </cellXfs>
  <cellStyles count="4">
    <cellStyle name="Currency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180975</xdr:colOff>
      <xdr:row>2</xdr:row>
      <xdr:rowOff>0</xdr:rowOff>
    </xdr:from>
    <xdr:to>
      <xdr:col>2</xdr:col>
      <xdr:colOff>85725</xdr:colOff>
      <xdr:row>2</xdr:row>
      <xdr:rowOff>1</xdr:rowOff>
    </xdr:to>
    <xdr:cxnSp macro="">
      <xdr:nvCxnSpPr>
        <xdr:cNvPr id="2" name="Straight Connector 1"/>
        <xdr:cNvCxnSpPr/>
      </xdr:nvCxnSpPr>
      <xdr:spPr>
        <a:xfrm>
          <a:off x="180975" y="400050"/>
          <a:ext cx="123825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
  <sheetViews>
    <sheetView tabSelected="1" zoomScale="98" zoomScaleNormal="98" zoomScaleSheetLayoutView="91" workbookViewId="0">
      <selection activeCell="B12" sqref="B12"/>
    </sheetView>
  </sheetViews>
  <sheetFormatPr defaultColWidth="9.140625" defaultRowHeight="12.75" x14ac:dyDescent="0.25"/>
  <cols>
    <col min="1" max="1" width="4.140625" style="1" customWidth="1"/>
    <col min="2" max="2" width="25.7109375" style="3" customWidth="1"/>
    <col min="3" max="11" width="5.42578125" style="1" customWidth="1"/>
    <col min="12" max="15" width="5.42578125" style="2" customWidth="1"/>
    <col min="16" max="16" width="6" style="2" customWidth="1"/>
    <col min="17" max="21" width="6" style="1" customWidth="1"/>
    <col min="22" max="26" width="5.42578125" style="1" customWidth="1"/>
    <col min="27" max="27" width="6.7109375" style="1" customWidth="1"/>
    <col min="28" max="16384" width="9.140625" style="1"/>
  </cols>
  <sheetData>
    <row r="1" spans="1:22" ht="15" customHeight="1" x14ac:dyDescent="0.25">
      <c r="A1" s="38"/>
      <c r="B1" s="39"/>
      <c r="C1" s="39"/>
      <c r="D1" s="39"/>
      <c r="E1" s="39"/>
      <c r="F1" s="39"/>
      <c r="G1" s="39"/>
      <c r="H1" s="37" t="s">
        <v>56</v>
      </c>
      <c r="I1" s="39"/>
      <c r="J1" s="39"/>
      <c r="K1" s="39"/>
      <c r="L1" s="39"/>
      <c r="M1" s="39"/>
      <c r="N1" s="39"/>
      <c r="O1" s="39"/>
      <c r="P1" s="39"/>
      <c r="Q1" s="39"/>
      <c r="R1" s="39"/>
      <c r="S1" s="39"/>
      <c r="T1" s="39"/>
      <c r="U1" s="38"/>
    </row>
    <row r="2" spans="1:22" ht="36" customHeight="1" x14ac:dyDescent="0.25">
      <c r="A2" s="59" t="s">
        <v>57</v>
      </c>
      <c r="B2" s="59"/>
      <c r="C2" s="59"/>
      <c r="D2" s="59"/>
      <c r="E2" s="59"/>
      <c r="F2" s="59"/>
      <c r="G2" s="59"/>
      <c r="H2" s="59"/>
      <c r="I2" s="59"/>
      <c r="J2" s="59"/>
      <c r="K2" s="59"/>
      <c r="L2" s="59"/>
      <c r="M2" s="59"/>
      <c r="N2" s="59"/>
      <c r="O2" s="59"/>
      <c r="P2" s="59"/>
      <c r="Q2" s="59"/>
      <c r="R2" s="59"/>
      <c r="S2" s="59"/>
      <c r="T2" s="59"/>
      <c r="U2" s="59"/>
    </row>
    <row r="3" spans="1:22" ht="21.75" customHeight="1" x14ac:dyDescent="0.25">
      <c r="A3" s="80" t="s">
        <v>65</v>
      </c>
      <c r="B3" s="80"/>
      <c r="C3" s="80"/>
      <c r="D3" s="80"/>
      <c r="E3" s="80"/>
      <c r="F3" s="80"/>
      <c r="G3" s="80"/>
      <c r="H3" s="80"/>
      <c r="I3" s="80"/>
      <c r="J3" s="80"/>
      <c r="K3" s="80"/>
      <c r="L3" s="80"/>
      <c r="M3" s="80"/>
      <c r="N3" s="80"/>
      <c r="O3" s="80"/>
      <c r="P3" s="80"/>
      <c r="Q3" s="80"/>
      <c r="R3" s="80"/>
      <c r="S3" s="80"/>
      <c r="T3" s="80"/>
      <c r="U3" s="80"/>
    </row>
    <row r="4" spans="1:22" ht="26.25" customHeight="1" x14ac:dyDescent="0.25">
      <c r="A4" s="63" t="s">
        <v>40</v>
      </c>
      <c r="B4" s="66" t="s">
        <v>41</v>
      </c>
      <c r="C4" s="69" t="s">
        <v>58</v>
      </c>
      <c r="D4" s="70"/>
      <c r="E4" s="70"/>
      <c r="F4" s="70"/>
      <c r="G4" s="70"/>
      <c r="H4" s="70"/>
      <c r="I4" s="70"/>
      <c r="J4" s="70"/>
      <c r="K4" s="70"/>
      <c r="L4" s="70"/>
      <c r="M4" s="70"/>
      <c r="N4" s="70"/>
      <c r="O4" s="71"/>
      <c r="P4" s="60" t="s">
        <v>59</v>
      </c>
      <c r="Q4" s="61"/>
      <c r="R4" s="61"/>
      <c r="S4" s="61"/>
      <c r="T4" s="61"/>
      <c r="U4" s="62"/>
      <c r="V4" s="32"/>
    </row>
    <row r="5" spans="1:22" s="32" customFormat="1" ht="27.75" customHeight="1" x14ac:dyDescent="0.25">
      <c r="A5" s="64"/>
      <c r="B5" s="67"/>
      <c r="C5" s="66" t="s">
        <v>30</v>
      </c>
      <c r="D5" s="72" t="s">
        <v>42</v>
      </c>
      <c r="E5" s="73"/>
      <c r="F5" s="73"/>
      <c r="G5" s="73"/>
      <c r="H5" s="73"/>
      <c r="I5" s="74"/>
      <c r="J5" s="72" t="s">
        <v>43</v>
      </c>
      <c r="K5" s="73"/>
      <c r="L5" s="73"/>
      <c r="M5" s="73"/>
      <c r="N5" s="73"/>
      <c r="O5" s="74"/>
      <c r="P5" s="75" t="s">
        <v>48</v>
      </c>
      <c r="Q5" s="75"/>
      <c r="R5" s="75"/>
      <c r="S5" s="75"/>
      <c r="T5" s="75"/>
      <c r="U5" s="76" t="s">
        <v>49</v>
      </c>
    </row>
    <row r="6" spans="1:22" s="32" customFormat="1" ht="44.25" customHeight="1" x14ac:dyDescent="0.25">
      <c r="A6" s="64"/>
      <c r="B6" s="67"/>
      <c r="C6" s="67"/>
      <c r="D6" s="57" t="s">
        <v>44</v>
      </c>
      <c r="E6" s="58"/>
      <c r="F6" s="57" t="s">
        <v>45</v>
      </c>
      <c r="G6" s="58"/>
      <c r="H6" s="57" t="s">
        <v>46</v>
      </c>
      <c r="I6" s="58"/>
      <c r="J6" s="57" t="s">
        <v>47</v>
      </c>
      <c r="K6" s="58"/>
      <c r="L6" s="57" t="s">
        <v>45</v>
      </c>
      <c r="M6" s="58"/>
      <c r="N6" s="57" t="s">
        <v>46</v>
      </c>
      <c r="O6" s="58"/>
      <c r="P6" s="75" t="s">
        <v>1</v>
      </c>
      <c r="Q6" s="75" t="s">
        <v>50</v>
      </c>
      <c r="R6" s="75" t="s">
        <v>15</v>
      </c>
      <c r="S6" s="75" t="s">
        <v>51</v>
      </c>
      <c r="T6" s="75" t="s">
        <v>52</v>
      </c>
      <c r="U6" s="77"/>
    </row>
    <row r="7" spans="1:22" s="32" customFormat="1" ht="51" customHeight="1" x14ac:dyDescent="0.25">
      <c r="A7" s="64"/>
      <c r="B7" s="67"/>
      <c r="C7" s="67"/>
      <c r="D7" s="79" t="s">
        <v>16</v>
      </c>
      <c r="E7" s="75" t="s">
        <v>7</v>
      </c>
      <c r="F7" s="79" t="s">
        <v>16</v>
      </c>
      <c r="G7" s="75" t="s">
        <v>7</v>
      </c>
      <c r="H7" s="79" t="s">
        <v>16</v>
      </c>
      <c r="I7" s="75" t="s">
        <v>7</v>
      </c>
      <c r="J7" s="79" t="s">
        <v>16</v>
      </c>
      <c r="K7" s="75" t="s">
        <v>7</v>
      </c>
      <c r="L7" s="79" t="s">
        <v>16</v>
      </c>
      <c r="M7" s="75" t="s">
        <v>7</v>
      </c>
      <c r="N7" s="79" t="s">
        <v>16</v>
      </c>
      <c r="O7" s="75" t="s">
        <v>7</v>
      </c>
      <c r="P7" s="75"/>
      <c r="Q7" s="75"/>
      <c r="R7" s="75"/>
      <c r="S7" s="75"/>
      <c r="T7" s="75"/>
      <c r="U7" s="77"/>
    </row>
    <row r="8" spans="1:22" s="32" customFormat="1" ht="21" customHeight="1" x14ac:dyDescent="0.25">
      <c r="A8" s="65"/>
      <c r="B8" s="68"/>
      <c r="C8" s="68"/>
      <c r="D8" s="79"/>
      <c r="E8" s="75"/>
      <c r="F8" s="79"/>
      <c r="G8" s="75"/>
      <c r="H8" s="79"/>
      <c r="I8" s="75"/>
      <c r="J8" s="79"/>
      <c r="K8" s="75"/>
      <c r="L8" s="79"/>
      <c r="M8" s="75"/>
      <c r="N8" s="79"/>
      <c r="O8" s="75"/>
      <c r="P8" s="75"/>
      <c r="Q8" s="75"/>
      <c r="R8" s="75"/>
      <c r="S8" s="75"/>
      <c r="T8" s="75"/>
      <c r="U8" s="78"/>
    </row>
    <row r="9" spans="1:22" s="32" customFormat="1" ht="49.5" customHeight="1" x14ac:dyDescent="0.25">
      <c r="A9" s="40">
        <v>1</v>
      </c>
      <c r="B9" s="40">
        <v>2</v>
      </c>
      <c r="C9" s="40">
        <v>3</v>
      </c>
      <c r="D9" s="40">
        <v>4</v>
      </c>
      <c r="E9" s="40">
        <v>5</v>
      </c>
      <c r="F9" s="40">
        <v>6</v>
      </c>
      <c r="G9" s="40">
        <v>7</v>
      </c>
      <c r="H9" s="40">
        <v>8</v>
      </c>
      <c r="I9" s="40">
        <v>9</v>
      </c>
      <c r="J9" s="40">
        <v>10</v>
      </c>
      <c r="K9" s="40">
        <v>11</v>
      </c>
      <c r="L9" s="40">
        <v>12</v>
      </c>
      <c r="M9" s="40">
        <v>13</v>
      </c>
      <c r="N9" s="40">
        <v>14</v>
      </c>
      <c r="O9" s="40">
        <v>15</v>
      </c>
      <c r="P9" s="40">
        <v>16</v>
      </c>
      <c r="Q9" s="40">
        <v>17</v>
      </c>
      <c r="R9" s="40">
        <v>18</v>
      </c>
      <c r="S9" s="40">
        <v>19</v>
      </c>
      <c r="T9" s="40">
        <v>20</v>
      </c>
      <c r="U9" s="40">
        <v>21</v>
      </c>
    </row>
    <row r="10" spans="1:22" s="32" customFormat="1" ht="15" customHeight="1" x14ac:dyDescent="0.25">
      <c r="A10" s="40"/>
      <c r="B10" s="41" t="s">
        <v>60</v>
      </c>
      <c r="C10" s="40"/>
      <c r="D10" s="40"/>
      <c r="E10" s="40"/>
      <c r="F10" s="40"/>
      <c r="G10" s="40"/>
      <c r="H10" s="40"/>
      <c r="I10" s="40"/>
      <c r="J10" s="40"/>
      <c r="K10" s="40"/>
      <c r="L10" s="40"/>
      <c r="M10" s="40"/>
      <c r="N10" s="40"/>
      <c r="O10" s="40"/>
      <c r="P10" s="40"/>
      <c r="Q10" s="40"/>
      <c r="R10" s="40"/>
      <c r="S10" s="40"/>
      <c r="T10" s="40"/>
      <c r="U10" s="40"/>
      <c r="V10" s="1"/>
    </row>
    <row r="11" spans="1:22" ht="14.25" x14ac:dyDescent="0.25">
      <c r="A11" s="42" t="s">
        <v>2</v>
      </c>
      <c r="B11" s="43" t="s">
        <v>53</v>
      </c>
      <c r="C11" s="37">
        <v>18</v>
      </c>
      <c r="D11" s="44">
        <v>0</v>
      </c>
      <c r="E11" s="44">
        <v>0</v>
      </c>
      <c r="F11" s="44">
        <v>0</v>
      </c>
      <c r="G11" s="44">
        <v>0</v>
      </c>
      <c r="H11" s="44">
        <v>0</v>
      </c>
      <c r="I11" s="44">
        <v>0</v>
      </c>
      <c r="J11" s="45">
        <f t="shared" ref="J11:O11" si="0">J12+J13</f>
        <v>65</v>
      </c>
      <c r="K11" s="45">
        <f t="shared" si="0"/>
        <v>1229</v>
      </c>
      <c r="L11" s="45">
        <f t="shared" si="0"/>
        <v>51</v>
      </c>
      <c r="M11" s="45">
        <f t="shared" si="0"/>
        <v>1198</v>
      </c>
      <c r="N11" s="45">
        <f t="shared" si="0"/>
        <v>100</v>
      </c>
      <c r="O11" s="45">
        <f t="shared" si="0"/>
        <v>2070</v>
      </c>
      <c r="P11" s="45">
        <f>Q11+R11+S11+T11</f>
        <v>584</v>
      </c>
      <c r="Q11" s="45">
        <f>C11*3</f>
        <v>54</v>
      </c>
      <c r="R11" s="45">
        <v>494</v>
      </c>
      <c r="S11" s="45">
        <f>C11*2</f>
        <v>36</v>
      </c>
      <c r="T11" s="45"/>
      <c r="U11" s="45"/>
    </row>
    <row r="12" spans="1:22" ht="39" customHeight="1" x14ac:dyDescent="0.25">
      <c r="A12" s="127">
        <v>1</v>
      </c>
      <c r="B12" s="128" t="s">
        <v>54</v>
      </c>
      <c r="C12" s="124"/>
      <c r="D12" s="125">
        <v>0</v>
      </c>
      <c r="E12" s="125">
        <v>0</v>
      </c>
      <c r="F12" s="125">
        <v>0</v>
      </c>
      <c r="G12" s="125">
        <v>0</v>
      </c>
      <c r="H12" s="125">
        <v>0</v>
      </c>
      <c r="I12" s="125">
        <v>0</v>
      </c>
      <c r="J12" s="126">
        <v>0</v>
      </c>
      <c r="K12" s="126">
        <v>0</v>
      </c>
      <c r="L12" s="126">
        <v>0</v>
      </c>
      <c r="M12" s="126">
        <v>0</v>
      </c>
      <c r="N12" s="126">
        <v>58</v>
      </c>
      <c r="O12" s="126">
        <v>959</v>
      </c>
      <c r="P12" s="126"/>
      <c r="Q12" s="126"/>
      <c r="R12" s="126">
        <f>(626/25+333/10)*2.5</f>
        <v>145.85</v>
      </c>
      <c r="S12" s="46"/>
      <c r="T12" s="46"/>
      <c r="U12" s="46"/>
    </row>
    <row r="13" spans="1:22" ht="21" customHeight="1" x14ac:dyDescent="0.25">
      <c r="A13" s="127">
        <v>2</v>
      </c>
      <c r="B13" s="128" t="s">
        <v>55</v>
      </c>
      <c r="C13" s="124"/>
      <c r="D13" s="125">
        <v>0</v>
      </c>
      <c r="E13" s="125">
        <v>0</v>
      </c>
      <c r="F13" s="125">
        <v>0</v>
      </c>
      <c r="G13" s="125">
        <v>0</v>
      </c>
      <c r="H13" s="125">
        <v>0</v>
      </c>
      <c r="I13" s="125">
        <v>0</v>
      </c>
      <c r="J13" s="126">
        <v>65</v>
      </c>
      <c r="K13" s="126">
        <v>1229</v>
      </c>
      <c r="L13" s="126">
        <v>51</v>
      </c>
      <c r="M13" s="126">
        <v>1198</v>
      </c>
      <c r="N13" s="126">
        <v>42</v>
      </c>
      <c r="O13" s="126">
        <v>1111</v>
      </c>
      <c r="P13" s="126"/>
      <c r="Q13" s="126"/>
      <c r="R13" s="126">
        <f>(J13+L13+N13)*2.2</f>
        <v>347.6</v>
      </c>
      <c r="S13" s="46"/>
      <c r="T13" s="46"/>
      <c r="U13" s="46"/>
    </row>
    <row r="14" spans="1:22" ht="21" customHeight="1" x14ac:dyDescent="0.25">
      <c r="B14" s="1"/>
      <c r="L14" s="1"/>
      <c r="M14" s="1"/>
      <c r="N14" s="1"/>
      <c r="O14" s="1"/>
      <c r="P14" s="1"/>
    </row>
    <row r="15" spans="1:22" x14ac:dyDescent="0.25">
      <c r="B15" s="1"/>
      <c r="L15" s="1"/>
      <c r="M15" s="1"/>
      <c r="N15" s="1"/>
      <c r="O15" s="1"/>
      <c r="P15" s="1"/>
      <c r="R15" s="48"/>
    </row>
    <row r="16" spans="1:22" ht="15" customHeight="1" x14ac:dyDescent="0.25"/>
  </sheetData>
  <mergeCells count="34">
    <mergeCell ref="O7:O8"/>
    <mergeCell ref="J6:K6"/>
    <mergeCell ref="E7:E8"/>
    <mergeCell ref="F7:F8"/>
    <mergeCell ref="A3:U3"/>
    <mergeCell ref="P6:P8"/>
    <mergeCell ref="Q6:Q8"/>
    <mergeCell ref="R6:R8"/>
    <mergeCell ref="S6:S8"/>
    <mergeCell ref="T6:T8"/>
    <mergeCell ref="G7:G8"/>
    <mergeCell ref="H7:H8"/>
    <mergeCell ref="I7:I8"/>
    <mergeCell ref="J7:J8"/>
    <mergeCell ref="K7:K8"/>
    <mergeCell ref="L7:L8"/>
    <mergeCell ref="M7:M8"/>
    <mergeCell ref="N7:N8"/>
    <mergeCell ref="L6:M6"/>
    <mergeCell ref="N6:O6"/>
    <mergeCell ref="A2:U2"/>
    <mergeCell ref="P4:U4"/>
    <mergeCell ref="A4:A8"/>
    <mergeCell ref="B4:B8"/>
    <mergeCell ref="C4:O4"/>
    <mergeCell ref="C5:C8"/>
    <mergeCell ref="D5:I5"/>
    <mergeCell ref="J5:O5"/>
    <mergeCell ref="D6:E6"/>
    <mergeCell ref="F6:G6"/>
    <mergeCell ref="H6:I6"/>
    <mergeCell ref="P5:T5"/>
    <mergeCell ref="U5:U8"/>
    <mergeCell ref="D7:D8"/>
  </mergeCells>
  <printOptions horizontalCentered="1"/>
  <pageMargins left="0.5" right="0.3" top="0.3" bottom="0.3"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73" zoomScaleNormal="73" workbookViewId="0">
      <selection activeCell="L15" sqref="L15"/>
    </sheetView>
  </sheetViews>
  <sheetFormatPr defaultColWidth="9.140625" defaultRowHeight="16.5" x14ac:dyDescent="0.25"/>
  <cols>
    <col min="1" max="1" width="5.140625" style="6" customWidth="1"/>
    <col min="2" max="2" width="19.7109375" style="4" customWidth="1"/>
    <col min="3" max="3" width="9" style="4" customWidth="1"/>
    <col min="4" max="4" width="11.5703125" style="4" customWidth="1"/>
    <col min="5" max="5" width="9.28515625" style="4" customWidth="1"/>
    <col min="6" max="6" width="10" style="4" customWidth="1"/>
    <col min="7" max="7" width="11.5703125" style="5" customWidth="1"/>
    <col min="8" max="8" width="9.85546875" style="5" customWidth="1"/>
    <col min="9" max="9" width="11.5703125" style="4" customWidth="1"/>
    <col min="10" max="10" width="9" style="5" customWidth="1"/>
    <col min="11" max="11" width="9.42578125" style="5" customWidth="1"/>
    <col min="12" max="12" width="9.5703125" style="5" customWidth="1"/>
    <col min="13" max="13" width="8.85546875" style="5" customWidth="1"/>
    <col min="14" max="14" width="7.28515625" style="5" customWidth="1"/>
    <col min="15" max="16384" width="9.140625" style="4"/>
  </cols>
  <sheetData>
    <row r="1" spans="1:14" x14ac:dyDescent="0.25">
      <c r="A1" s="81" t="s">
        <v>35</v>
      </c>
      <c r="B1" s="81"/>
      <c r="C1" s="81"/>
      <c r="D1" s="81"/>
      <c r="E1" s="81"/>
      <c r="F1" s="81"/>
      <c r="G1" s="81"/>
      <c r="H1" s="81"/>
      <c r="I1" s="81"/>
      <c r="J1" s="81"/>
      <c r="K1" s="81"/>
      <c r="L1" s="81"/>
      <c r="M1" s="81"/>
      <c r="N1" s="81"/>
    </row>
    <row r="2" spans="1:14" ht="18.75" customHeight="1" x14ac:dyDescent="0.25">
      <c r="A2" s="81" t="s">
        <v>34</v>
      </c>
      <c r="B2" s="81"/>
      <c r="C2" s="81"/>
      <c r="D2" s="81"/>
      <c r="E2" s="81"/>
      <c r="F2" s="81"/>
      <c r="G2" s="81"/>
      <c r="H2" s="81"/>
      <c r="I2" s="81"/>
      <c r="J2" s="81"/>
      <c r="K2" s="81"/>
      <c r="L2" s="81"/>
      <c r="M2" s="81"/>
      <c r="N2" s="81"/>
    </row>
    <row r="3" spans="1:14" x14ac:dyDescent="0.25">
      <c r="A3" s="81" t="s">
        <v>38</v>
      </c>
      <c r="B3" s="81"/>
      <c r="C3" s="81"/>
      <c r="D3" s="81"/>
      <c r="E3" s="81"/>
      <c r="F3" s="81"/>
      <c r="G3" s="81"/>
      <c r="H3" s="81"/>
      <c r="I3" s="81"/>
      <c r="J3" s="81"/>
      <c r="K3" s="81"/>
      <c r="L3" s="81"/>
      <c r="M3" s="81"/>
      <c r="N3" s="81"/>
    </row>
    <row r="4" spans="1:14" x14ac:dyDescent="0.25">
      <c r="A4" s="82"/>
      <c r="B4" s="82"/>
      <c r="C4" s="82"/>
      <c r="D4" s="82"/>
      <c r="E4" s="82"/>
      <c r="F4" s="82"/>
      <c r="G4" s="82"/>
      <c r="H4" s="82"/>
      <c r="I4" s="82"/>
      <c r="J4" s="82"/>
      <c r="K4" s="82"/>
      <c r="L4" s="82"/>
      <c r="M4" s="82"/>
      <c r="N4" s="82"/>
    </row>
    <row r="5" spans="1:14" s="14" customFormat="1" ht="68.25" customHeight="1" x14ac:dyDescent="0.25">
      <c r="A5" s="83" t="s">
        <v>0</v>
      </c>
      <c r="B5" s="83" t="s">
        <v>23</v>
      </c>
      <c r="C5" s="84" t="s">
        <v>22</v>
      </c>
      <c r="D5" s="84"/>
      <c r="E5" s="84"/>
      <c r="F5" s="84"/>
      <c r="G5" s="84"/>
      <c r="H5" s="84"/>
      <c r="I5" s="84"/>
      <c r="J5" s="83" t="s">
        <v>33</v>
      </c>
      <c r="K5" s="83"/>
      <c r="L5" s="83"/>
      <c r="M5" s="83"/>
      <c r="N5" s="83"/>
    </row>
    <row r="6" spans="1:14" s="14" customFormat="1" ht="21.75" customHeight="1" x14ac:dyDescent="0.25">
      <c r="A6" s="83"/>
      <c r="B6" s="83"/>
      <c r="C6" s="84" t="s">
        <v>21</v>
      </c>
      <c r="D6" s="84"/>
      <c r="E6" s="84"/>
      <c r="F6" s="84"/>
      <c r="G6" s="84"/>
      <c r="H6" s="84"/>
      <c r="I6" s="84"/>
      <c r="J6" s="85" t="s">
        <v>1</v>
      </c>
      <c r="K6" s="84" t="s">
        <v>20</v>
      </c>
      <c r="L6" s="84"/>
      <c r="M6" s="84"/>
      <c r="N6" s="84"/>
    </row>
    <row r="7" spans="1:14" s="14" customFormat="1" ht="30" customHeight="1" x14ac:dyDescent="0.25">
      <c r="A7" s="83"/>
      <c r="B7" s="83"/>
      <c r="C7" s="85" t="s">
        <v>19</v>
      </c>
      <c r="D7" s="83" t="s">
        <v>18</v>
      </c>
      <c r="E7" s="83"/>
      <c r="F7" s="83" t="s">
        <v>17</v>
      </c>
      <c r="G7" s="83" t="s">
        <v>16</v>
      </c>
      <c r="H7" s="83"/>
      <c r="I7" s="83"/>
      <c r="J7" s="85"/>
      <c r="K7" s="85" t="s">
        <v>5</v>
      </c>
      <c r="L7" s="85" t="s">
        <v>15</v>
      </c>
      <c r="M7" s="85" t="s">
        <v>4</v>
      </c>
      <c r="N7" s="85" t="s">
        <v>14</v>
      </c>
    </row>
    <row r="8" spans="1:14" s="14" customFormat="1" ht="9.75" customHeight="1" x14ac:dyDescent="0.25">
      <c r="A8" s="83"/>
      <c r="B8" s="83"/>
      <c r="C8" s="85"/>
      <c r="D8" s="83"/>
      <c r="E8" s="83"/>
      <c r="F8" s="83"/>
      <c r="G8" s="86" t="s">
        <v>13</v>
      </c>
      <c r="H8" s="87" t="s">
        <v>12</v>
      </c>
      <c r="I8" s="86" t="s">
        <v>11</v>
      </c>
      <c r="J8" s="85"/>
      <c r="K8" s="85"/>
      <c r="L8" s="85"/>
      <c r="M8" s="85"/>
      <c r="N8" s="85"/>
    </row>
    <row r="9" spans="1:14" s="14" customFormat="1" ht="12" customHeight="1" x14ac:dyDescent="0.25">
      <c r="A9" s="83"/>
      <c r="B9" s="83"/>
      <c r="C9" s="85"/>
      <c r="D9" s="85" t="s">
        <v>6</v>
      </c>
      <c r="E9" s="85" t="s">
        <v>10</v>
      </c>
      <c r="F9" s="83"/>
      <c r="G9" s="86"/>
      <c r="H9" s="88"/>
      <c r="I9" s="86"/>
      <c r="J9" s="85"/>
      <c r="K9" s="85"/>
      <c r="L9" s="85"/>
      <c r="M9" s="85"/>
      <c r="N9" s="85"/>
    </row>
    <row r="10" spans="1:14" s="14" customFormat="1" ht="12" customHeight="1" x14ac:dyDescent="0.25">
      <c r="A10" s="83"/>
      <c r="B10" s="83"/>
      <c r="C10" s="85"/>
      <c r="D10" s="85"/>
      <c r="E10" s="85"/>
      <c r="F10" s="83"/>
      <c r="G10" s="86"/>
      <c r="H10" s="88"/>
      <c r="I10" s="86"/>
      <c r="J10" s="85"/>
      <c r="K10" s="85"/>
      <c r="L10" s="85"/>
      <c r="M10" s="85"/>
      <c r="N10" s="85"/>
    </row>
    <row r="11" spans="1:14" s="14" customFormat="1" ht="12" customHeight="1" x14ac:dyDescent="0.25">
      <c r="A11" s="83"/>
      <c r="B11" s="83"/>
      <c r="C11" s="85"/>
      <c r="D11" s="85"/>
      <c r="E11" s="85"/>
      <c r="F11" s="83"/>
      <c r="G11" s="86"/>
      <c r="H11" s="88"/>
      <c r="I11" s="86"/>
      <c r="J11" s="85"/>
      <c r="K11" s="85"/>
      <c r="L11" s="85"/>
      <c r="M11" s="85"/>
      <c r="N11" s="85"/>
    </row>
    <row r="12" spans="1:14" s="14" customFormat="1" ht="12" customHeight="1" x14ac:dyDescent="0.25">
      <c r="A12" s="83"/>
      <c r="B12" s="83"/>
      <c r="C12" s="85"/>
      <c r="D12" s="85"/>
      <c r="E12" s="85"/>
      <c r="F12" s="83"/>
      <c r="G12" s="86"/>
      <c r="H12" s="88"/>
      <c r="I12" s="86"/>
      <c r="J12" s="85"/>
      <c r="K12" s="85"/>
      <c r="L12" s="85"/>
      <c r="M12" s="85"/>
      <c r="N12" s="85"/>
    </row>
    <row r="13" spans="1:14" s="14" customFormat="1" ht="79.5" customHeight="1" x14ac:dyDescent="0.25">
      <c r="A13" s="83"/>
      <c r="B13" s="83"/>
      <c r="C13" s="85"/>
      <c r="D13" s="85"/>
      <c r="E13" s="85"/>
      <c r="F13" s="83"/>
      <c r="G13" s="86"/>
      <c r="H13" s="89"/>
      <c r="I13" s="86"/>
      <c r="J13" s="85"/>
      <c r="K13" s="85"/>
      <c r="L13" s="85"/>
      <c r="M13" s="85"/>
      <c r="N13" s="85"/>
    </row>
    <row r="14" spans="1:14" s="5" customFormat="1" ht="24.75" customHeight="1" x14ac:dyDescent="0.25">
      <c r="A14" s="17" t="s">
        <v>9</v>
      </c>
      <c r="B14" s="17" t="s">
        <v>8</v>
      </c>
      <c r="C14" s="16">
        <v>1</v>
      </c>
      <c r="D14" s="16">
        <v>2</v>
      </c>
      <c r="E14" s="16">
        <v>3</v>
      </c>
      <c r="F14" s="16">
        <v>11</v>
      </c>
      <c r="G14" s="16">
        <v>17</v>
      </c>
      <c r="H14" s="16">
        <v>18</v>
      </c>
      <c r="I14" s="16">
        <v>19</v>
      </c>
      <c r="J14" s="16">
        <v>20</v>
      </c>
      <c r="K14" s="16">
        <v>21</v>
      </c>
      <c r="L14" s="16">
        <v>22</v>
      </c>
      <c r="M14" s="16">
        <v>23</v>
      </c>
      <c r="N14" s="16">
        <v>24</v>
      </c>
    </row>
    <row r="15" spans="1:14" s="5" customFormat="1" ht="30.75" customHeight="1" x14ac:dyDescent="0.25">
      <c r="A15" s="26"/>
      <c r="B15" s="29" t="s">
        <v>37</v>
      </c>
      <c r="C15" s="15">
        <f>D15+E15</f>
        <v>12</v>
      </c>
      <c r="D15" s="15">
        <v>6</v>
      </c>
      <c r="E15" s="15">
        <v>6</v>
      </c>
      <c r="F15" s="15">
        <v>7198</v>
      </c>
      <c r="G15" s="15">
        <v>307</v>
      </c>
      <c r="H15" s="15">
        <f>G15-I15</f>
        <v>62</v>
      </c>
      <c r="I15" s="15">
        <v>245</v>
      </c>
      <c r="J15" s="15">
        <f>K15+L15+M15+N15</f>
        <v>531.9</v>
      </c>
      <c r="K15" s="15">
        <f>D15*3+E15*2</f>
        <v>30</v>
      </c>
      <c r="L15" s="15">
        <f>H15*1.2+I15*1.5</f>
        <v>441.9</v>
      </c>
      <c r="M15" s="15">
        <f>D15*5+E15*3</f>
        <v>48</v>
      </c>
      <c r="N15" s="36">
        <v>12</v>
      </c>
    </row>
    <row r="16" spans="1:14" ht="12.75" customHeight="1" x14ac:dyDescent="0.25">
      <c r="F16" s="13"/>
    </row>
    <row r="17" spans="1:14" s="8" customFormat="1" ht="18.75" x14ac:dyDescent="0.25">
      <c r="A17" s="12"/>
      <c r="F17" s="11"/>
      <c r="G17" s="10"/>
      <c r="H17" s="9"/>
      <c r="J17" s="10"/>
      <c r="K17" s="9"/>
      <c r="L17" s="9"/>
      <c r="M17" s="9"/>
      <c r="N17" s="9"/>
    </row>
    <row r="18" spans="1:14" x14ac:dyDescent="0.25">
      <c r="J18" s="7"/>
    </row>
  </sheetData>
  <mergeCells count="24">
    <mergeCell ref="N7:N13"/>
    <mergeCell ref="K6:N6"/>
    <mergeCell ref="J6:J13"/>
    <mergeCell ref="G7:I7"/>
    <mergeCell ref="I8:I13"/>
    <mergeCell ref="G8:G13"/>
    <mergeCell ref="H8:H13"/>
    <mergeCell ref="M7:M13"/>
    <mergeCell ref="A1:N1"/>
    <mergeCell ref="A2:N2"/>
    <mergeCell ref="A3:N3"/>
    <mergeCell ref="A4:N4"/>
    <mergeCell ref="D7:E8"/>
    <mergeCell ref="B5:B13"/>
    <mergeCell ref="C5:I5"/>
    <mergeCell ref="C7:C13"/>
    <mergeCell ref="E9:E13"/>
    <mergeCell ref="D9:D13"/>
    <mergeCell ref="J5:N5"/>
    <mergeCell ref="A5:A13"/>
    <mergeCell ref="C6:I6"/>
    <mergeCell ref="K7:K13"/>
    <mergeCell ref="F7:F13"/>
    <mergeCell ref="L7:L13"/>
  </mergeCells>
  <printOptions horizontalCentered="1" verticalCentered="1"/>
  <pageMargins left="0.25" right="0.25" top="0.5" bottom="0.5" header="0.25" footer="0.25"/>
  <pageSetup paperSize="9" scale="90"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70" zoomScaleNormal="70" workbookViewId="0">
      <selection activeCell="M20" sqref="M20"/>
    </sheetView>
  </sheetViews>
  <sheetFormatPr defaultColWidth="9.140625" defaultRowHeight="12.75" x14ac:dyDescent="0.2"/>
  <cols>
    <col min="1" max="1" width="6.28515625" style="22" customWidth="1"/>
    <col min="2" max="2" width="20.5703125" style="20" customWidth="1"/>
    <col min="3" max="3" width="9.85546875" style="19" customWidth="1"/>
    <col min="4" max="5" width="7.28515625" style="20" customWidth="1"/>
    <col min="6" max="6" width="7.140625" style="20" customWidth="1"/>
    <col min="7" max="7" width="7" style="20" customWidth="1"/>
    <col min="8" max="8" width="11.5703125" style="21" customWidth="1"/>
    <col min="9" max="9" width="8.140625" style="19" customWidth="1"/>
    <col min="10" max="10" width="7.5703125" style="19" customWidth="1"/>
    <col min="11" max="11" width="9.140625" style="20" customWidth="1"/>
    <col min="12" max="12" width="6.7109375" style="20" customWidth="1"/>
    <col min="13" max="13" width="7.28515625" style="19" customWidth="1"/>
    <col min="14" max="15" width="8.5703125" style="19" customWidth="1"/>
    <col min="16" max="16" width="7.28515625" style="19" customWidth="1"/>
    <col min="17" max="17" width="7.42578125" style="19" customWidth="1"/>
    <col min="18" max="16384" width="9.140625" style="18"/>
  </cols>
  <sheetData>
    <row r="1" spans="1:17" s="28" customFormat="1" ht="21" customHeight="1" x14ac:dyDescent="0.25">
      <c r="A1" s="90" t="s">
        <v>36</v>
      </c>
      <c r="B1" s="90"/>
      <c r="C1" s="90"/>
      <c r="D1" s="90"/>
      <c r="E1" s="90"/>
      <c r="F1" s="90"/>
      <c r="G1" s="90"/>
      <c r="H1" s="90"/>
      <c r="I1" s="90"/>
      <c r="J1" s="90"/>
      <c r="K1" s="90"/>
      <c r="L1" s="90"/>
      <c r="M1" s="90"/>
      <c r="N1" s="90"/>
      <c r="O1" s="90"/>
      <c r="P1" s="90"/>
      <c r="Q1" s="90"/>
    </row>
    <row r="2" spans="1:17" s="23" customFormat="1" ht="16.5" x14ac:dyDescent="0.25">
      <c r="A2" s="90" t="s">
        <v>32</v>
      </c>
      <c r="B2" s="90"/>
      <c r="C2" s="90"/>
      <c r="D2" s="90"/>
      <c r="E2" s="90"/>
      <c r="F2" s="90"/>
      <c r="G2" s="90"/>
      <c r="H2" s="90"/>
      <c r="I2" s="90"/>
      <c r="J2" s="90"/>
      <c r="K2" s="90"/>
      <c r="L2" s="90"/>
      <c r="M2" s="90"/>
      <c r="N2" s="90"/>
      <c r="O2" s="90"/>
      <c r="P2" s="90"/>
      <c r="Q2" s="90"/>
    </row>
    <row r="3" spans="1:17" s="23" customFormat="1" ht="16.5" x14ac:dyDescent="0.25">
      <c r="A3" s="90" t="s">
        <v>38</v>
      </c>
      <c r="B3" s="90"/>
      <c r="C3" s="90"/>
      <c r="D3" s="90"/>
      <c r="E3" s="90"/>
      <c r="F3" s="90"/>
      <c r="G3" s="90"/>
      <c r="H3" s="90"/>
      <c r="I3" s="90"/>
      <c r="J3" s="90"/>
      <c r="K3" s="90"/>
      <c r="L3" s="90"/>
      <c r="M3" s="90"/>
      <c r="N3" s="90"/>
      <c r="O3" s="90"/>
      <c r="P3" s="90"/>
      <c r="Q3" s="90"/>
    </row>
    <row r="4" spans="1:17" s="23" customFormat="1" ht="16.5" x14ac:dyDescent="0.25">
      <c r="A4" s="31"/>
      <c r="B4" s="31"/>
      <c r="C4" s="31"/>
      <c r="D4" s="31"/>
      <c r="E4" s="31"/>
      <c r="F4" s="31"/>
      <c r="G4" s="31"/>
      <c r="H4" s="31"/>
      <c r="I4" s="31"/>
      <c r="J4" s="31"/>
      <c r="K4" s="31"/>
      <c r="L4" s="31"/>
      <c r="M4" s="31"/>
      <c r="N4" s="31"/>
      <c r="O4" s="31"/>
      <c r="P4" s="31"/>
      <c r="Q4" s="31"/>
    </row>
    <row r="5" spans="1:17" s="27" customFormat="1" ht="14.25" customHeight="1" x14ac:dyDescent="0.25">
      <c r="A5" s="83" t="s">
        <v>0</v>
      </c>
      <c r="B5" s="83" t="s">
        <v>23</v>
      </c>
      <c r="C5" s="96" t="s">
        <v>22</v>
      </c>
      <c r="D5" s="97"/>
      <c r="E5" s="97"/>
      <c r="F5" s="97"/>
      <c r="G5" s="97"/>
      <c r="H5" s="97"/>
      <c r="I5" s="97"/>
      <c r="J5" s="97"/>
      <c r="K5" s="97"/>
      <c r="L5" s="98"/>
      <c r="M5" s="83" t="s">
        <v>31</v>
      </c>
      <c r="N5" s="83"/>
      <c r="O5" s="83"/>
      <c r="P5" s="83"/>
      <c r="Q5" s="83"/>
    </row>
    <row r="6" spans="1:17" s="27" customFormat="1" ht="24" customHeight="1" x14ac:dyDescent="0.25">
      <c r="A6" s="83"/>
      <c r="B6" s="83"/>
      <c r="C6" s="102"/>
      <c r="D6" s="103"/>
      <c r="E6" s="103"/>
      <c r="F6" s="103"/>
      <c r="G6" s="103"/>
      <c r="H6" s="103"/>
      <c r="I6" s="103"/>
      <c r="J6" s="103"/>
      <c r="K6" s="103"/>
      <c r="L6" s="104"/>
      <c r="M6" s="83"/>
      <c r="N6" s="83"/>
      <c r="O6" s="83"/>
      <c r="P6" s="83"/>
      <c r="Q6" s="83"/>
    </row>
    <row r="7" spans="1:17" s="27" customFormat="1" ht="12" customHeight="1" x14ac:dyDescent="0.25">
      <c r="A7" s="83"/>
      <c r="B7" s="83"/>
      <c r="C7" s="91" t="s">
        <v>30</v>
      </c>
      <c r="D7" s="96" t="s">
        <v>18</v>
      </c>
      <c r="E7" s="97"/>
      <c r="F7" s="97"/>
      <c r="G7" s="98"/>
      <c r="H7" s="93" t="s">
        <v>17</v>
      </c>
      <c r="I7" s="83" t="s">
        <v>29</v>
      </c>
      <c r="J7" s="83"/>
      <c r="K7" s="83"/>
      <c r="L7" s="83"/>
      <c r="M7" s="85" t="s">
        <v>1</v>
      </c>
      <c r="N7" s="83" t="s">
        <v>20</v>
      </c>
      <c r="O7" s="83"/>
      <c r="P7" s="83"/>
      <c r="Q7" s="83"/>
    </row>
    <row r="8" spans="1:17" s="27" customFormat="1" ht="28.5" customHeight="1" x14ac:dyDescent="0.25">
      <c r="A8" s="83"/>
      <c r="B8" s="83"/>
      <c r="C8" s="92"/>
      <c r="D8" s="99"/>
      <c r="E8" s="100"/>
      <c r="F8" s="100"/>
      <c r="G8" s="101"/>
      <c r="H8" s="94"/>
      <c r="I8" s="83"/>
      <c r="J8" s="83"/>
      <c r="K8" s="83"/>
      <c r="L8" s="83"/>
      <c r="M8" s="85"/>
      <c r="N8" s="83"/>
      <c r="O8" s="83"/>
      <c r="P8" s="83"/>
      <c r="Q8" s="83"/>
    </row>
    <row r="9" spans="1:17" s="27" customFormat="1" ht="26.25" customHeight="1" x14ac:dyDescent="0.25">
      <c r="A9" s="83"/>
      <c r="B9" s="83"/>
      <c r="C9" s="92"/>
      <c r="D9" s="99"/>
      <c r="E9" s="100"/>
      <c r="F9" s="100"/>
      <c r="G9" s="101"/>
      <c r="H9" s="94"/>
      <c r="I9" s="87" t="s">
        <v>13</v>
      </c>
      <c r="J9" s="96" t="s">
        <v>20</v>
      </c>
      <c r="K9" s="97"/>
      <c r="L9" s="98"/>
      <c r="M9" s="85"/>
      <c r="N9" s="85" t="s">
        <v>5</v>
      </c>
      <c r="O9" s="85" t="s">
        <v>15</v>
      </c>
      <c r="P9" s="85" t="s">
        <v>14</v>
      </c>
      <c r="Q9" s="85" t="s">
        <v>28</v>
      </c>
    </row>
    <row r="10" spans="1:17" s="27" customFormat="1" ht="23.25" customHeight="1" x14ac:dyDescent="0.25">
      <c r="A10" s="83"/>
      <c r="B10" s="83"/>
      <c r="C10" s="92"/>
      <c r="D10" s="102"/>
      <c r="E10" s="103"/>
      <c r="F10" s="103"/>
      <c r="G10" s="104"/>
      <c r="H10" s="94"/>
      <c r="I10" s="88"/>
      <c r="J10" s="86" t="s">
        <v>27</v>
      </c>
      <c r="K10" s="86" t="s">
        <v>26</v>
      </c>
      <c r="L10" s="86" t="s">
        <v>25</v>
      </c>
      <c r="M10" s="85"/>
      <c r="N10" s="85"/>
      <c r="O10" s="85"/>
      <c r="P10" s="85"/>
      <c r="Q10" s="85"/>
    </row>
    <row r="11" spans="1:17" s="27" customFormat="1" ht="16.5" customHeight="1" x14ac:dyDescent="0.25">
      <c r="A11" s="83"/>
      <c r="B11" s="83"/>
      <c r="C11" s="92"/>
      <c r="D11" s="91" t="s">
        <v>6</v>
      </c>
      <c r="E11" s="91" t="s">
        <v>10</v>
      </c>
      <c r="F11" s="91" t="s">
        <v>3</v>
      </c>
      <c r="G11" s="91" t="s">
        <v>24</v>
      </c>
      <c r="H11" s="94"/>
      <c r="I11" s="88"/>
      <c r="J11" s="86"/>
      <c r="K11" s="86"/>
      <c r="L11" s="86"/>
      <c r="M11" s="85"/>
      <c r="N11" s="85"/>
      <c r="O11" s="85"/>
      <c r="P11" s="85"/>
      <c r="Q11" s="85"/>
    </row>
    <row r="12" spans="1:17" s="27" customFormat="1" ht="16.5" customHeight="1" x14ac:dyDescent="0.25">
      <c r="A12" s="83"/>
      <c r="B12" s="83"/>
      <c r="C12" s="92"/>
      <c r="D12" s="92"/>
      <c r="E12" s="92"/>
      <c r="F12" s="92"/>
      <c r="G12" s="92"/>
      <c r="H12" s="94"/>
      <c r="I12" s="88"/>
      <c r="J12" s="86"/>
      <c r="K12" s="86"/>
      <c r="L12" s="86"/>
      <c r="M12" s="85"/>
      <c r="N12" s="85"/>
      <c r="O12" s="85"/>
      <c r="P12" s="85"/>
      <c r="Q12" s="85"/>
    </row>
    <row r="13" spans="1:17" s="27" customFormat="1" ht="55.5" customHeight="1" x14ac:dyDescent="0.25">
      <c r="A13" s="83"/>
      <c r="B13" s="83"/>
      <c r="C13" s="92"/>
      <c r="D13" s="92"/>
      <c r="E13" s="92"/>
      <c r="F13" s="92"/>
      <c r="G13" s="92"/>
      <c r="H13" s="95"/>
      <c r="I13" s="89"/>
      <c r="J13" s="86"/>
      <c r="K13" s="86"/>
      <c r="L13" s="86"/>
      <c r="M13" s="85"/>
      <c r="N13" s="85"/>
      <c r="O13" s="85"/>
      <c r="P13" s="85"/>
      <c r="Q13" s="85"/>
    </row>
    <row r="14" spans="1:17" s="23" customFormat="1" ht="30" customHeight="1" x14ac:dyDescent="0.25">
      <c r="A14" s="17" t="s">
        <v>9</v>
      </c>
      <c r="B14" s="17" t="s">
        <v>8</v>
      </c>
      <c r="C14" s="16">
        <v>1</v>
      </c>
      <c r="D14" s="16">
        <v>2</v>
      </c>
      <c r="E14" s="16">
        <v>3</v>
      </c>
      <c r="F14" s="16">
        <v>4</v>
      </c>
      <c r="G14" s="16">
        <v>5</v>
      </c>
      <c r="H14" s="16">
        <v>6</v>
      </c>
      <c r="I14" s="16">
        <v>7</v>
      </c>
      <c r="J14" s="16">
        <v>8</v>
      </c>
      <c r="K14" s="16">
        <v>9</v>
      </c>
      <c r="L14" s="16">
        <v>10</v>
      </c>
      <c r="M14" s="16">
        <v>11</v>
      </c>
      <c r="N14" s="16">
        <v>12</v>
      </c>
      <c r="O14" s="16">
        <v>13</v>
      </c>
      <c r="P14" s="16">
        <v>14</v>
      </c>
      <c r="Q14" s="16">
        <v>15</v>
      </c>
    </row>
    <row r="15" spans="1:17" s="23" customFormat="1" ht="30" customHeight="1" x14ac:dyDescent="0.25">
      <c r="A15" s="30">
        <v>1</v>
      </c>
      <c r="B15" s="24" t="s">
        <v>37</v>
      </c>
      <c r="C15" s="34">
        <f>SUM(D15:G15)</f>
        <v>18</v>
      </c>
      <c r="D15" s="34">
        <v>6</v>
      </c>
      <c r="E15" s="34">
        <v>11</v>
      </c>
      <c r="F15" s="34">
        <v>0</v>
      </c>
      <c r="G15" s="34">
        <v>1</v>
      </c>
      <c r="H15" s="33">
        <v>5008</v>
      </c>
      <c r="I15" s="34">
        <v>157</v>
      </c>
      <c r="J15" s="26">
        <v>149</v>
      </c>
      <c r="K15" s="26">
        <v>0</v>
      </c>
      <c r="L15" s="26">
        <v>8</v>
      </c>
      <c r="M15" s="35">
        <v>461</v>
      </c>
      <c r="N15" s="25">
        <f>D15*3+E15*2+G15*3</f>
        <v>43</v>
      </c>
      <c r="O15" s="35">
        <f>J15*1.9+L15*2.2</f>
        <v>300.7</v>
      </c>
      <c r="P15" s="25">
        <v>18</v>
      </c>
      <c r="Q15" s="25">
        <f>D15*6+E15*5+G15*9</f>
        <v>100</v>
      </c>
    </row>
  </sheetData>
  <mergeCells count="26">
    <mergeCell ref="A1:Q1"/>
    <mergeCell ref="A5:A13"/>
    <mergeCell ref="I9:I13"/>
    <mergeCell ref="P9:P13"/>
    <mergeCell ref="D7:G10"/>
    <mergeCell ref="C7:C13"/>
    <mergeCell ref="L10:L13"/>
    <mergeCell ref="B5:B13"/>
    <mergeCell ref="K10:K13"/>
    <mergeCell ref="C5:L6"/>
    <mergeCell ref="F11:F13"/>
    <mergeCell ref="M5:Q6"/>
    <mergeCell ref="N7:Q8"/>
    <mergeCell ref="M7:M13"/>
    <mergeCell ref="J10:J13"/>
    <mergeCell ref="E11:E13"/>
    <mergeCell ref="A2:Q2"/>
    <mergeCell ref="A3:Q3"/>
    <mergeCell ref="O9:O13"/>
    <mergeCell ref="Q9:Q13"/>
    <mergeCell ref="D11:D13"/>
    <mergeCell ref="H7:H13"/>
    <mergeCell ref="I7:L8"/>
    <mergeCell ref="J9:L9"/>
    <mergeCell ref="N9:N13"/>
    <mergeCell ref="G11:G13"/>
  </mergeCells>
  <printOptions horizontalCentered="1"/>
  <pageMargins left="0.25" right="0.25" top="0.25" bottom="0.5" header="0.2" footer="0.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I17" sqref="I17"/>
    </sheetView>
  </sheetViews>
  <sheetFormatPr defaultRowHeight="15.75" x14ac:dyDescent="0.25"/>
  <cols>
    <col min="1" max="1" width="10.7109375" style="51" customWidth="1"/>
    <col min="2" max="13" width="10" style="51" customWidth="1"/>
    <col min="14" max="16384" width="9.140625" style="51"/>
  </cols>
  <sheetData>
    <row r="1" spans="1:13" x14ac:dyDescent="0.25">
      <c r="A1" s="113" t="s">
        <v>61</v>
      </c>
      <c r="B1" s="113"/>
      <c r="C1" s="113"/>
      <c r="D1" s="113"/>
      <c r="E1" s="113"/>
      <c r="F1" s="47"/>
      <c r="G1" s="47"/>
    </row>
    <row r="2" spans="1:13" x14ac:dyDescent="0.25">
      <c r="A2" s="113" t="s">
        <v>39</v>
      </c>
      <c r="B2" s="113"/>
      <c r="C2" s="113"/>
      <c r="D2" s="113"/>
      <c r="E2" s="113"/>
      <c r="F2" s="47"/>
      <c r="G2" s="47"/>
    </row>
    <row r="3" spans="1:13" x14ac:dyDescent="0.25">
      <c r="A3" s="49"/>
      <c r="B3" s="49"/>
      <c r="C3" s="50"/>
      <c r="D3" s="50"/>
      <c r="E3" s="50"/>
      <c r="F3" s="50"/>
      <c r="G3" s="50"/>
    </row>
    <row r="4" spans="1:13" ht="48.75" customHeight="1" x14ac:dyDescent="0.25">
      <c r="A4" s="114" t="s">
        <v>62</v>
      </c>
      <c r="B4" s="114"/>
      <c r="C4" s="114"/>
      <c r="D4" s="114"/>
      <c r="E4" s="114"/>
      <c r="F4" s="114"/>
      <c r="G4" s="114"/>
      <c r="H4" s="114"/>
      <c r="I4" s="114"/>
      <c r="J4" s="114"/>
      <c r="K4" s="114"/>
      <c r="L4" s="114"/>
      <c r="M4" s="114"/>
    </row>
    <row r="5" spans="1:13" x14ac:dyDescent="0.25">
      <c r="A5" s="115" t="s">
        <v>41</v>
      </c>
      <c r="B5" s="118" t="s">
        <v>43</v>
      </c>
      <c r="C5" s="119"/>
      <c r="D5" s="119"/>
      <c r="E5" s="119"/>
      <c r="F5" s="119"/>
      <c r="G5" s="119"/>
      <c r="H5" s="119"/>
      <c r="I5" s="119"/>
      <c r="J5" s="119"/>
      <c r="K5" s="119"/>
      <c r="L5" s="119"/>
      <c r="M5" s="120"/>
    </row>
    <row r="6" spans="1:13" x14ac:dyDescent="0.25">
      <c r="A6" s="116"/>
      <c r="B6" s="121" t="s">
        <v>47</v>
      </c>
      <c r="C6" s="122"/>
      <c r="D6" s="122"/>
      <c r="E6" s="123"/>
      <c r="F6" s="121" t="s">
        <v>45</v>
      </c>
      <c r="G6" s="122"/>
      <c r="H6" s="122"/>
      <c r="I6" s="123"/>
      <c r="J6" s="121" t="s">
        <v>46</v>
      </c>
      <c r="K6" s="122"/>
      <c r="L6" s="122"/>
      <c r="M6" s="123"/>
    </row>
    <row r="7" spans="1:13" x14ac:dyDescent="0.25">
      <c r="A7" s="116"/>
      <c r="B7" s="105" t="s">
        <v>16</v>
      </c>
      <c r="C7" s="106"/>
      <c r="D7" s="109" t="s">
        <v>7</v>
      </c>
      <c r="E7" s="110"/>
      <c r="F7" s="105" t="s">
        <v>16</v>
      </c>
      <c r="G7" s="106"/>
      <c r="H7" s="109" t="s">
        <v>7</v>
      </c>
      <c r="I7" s="110"/>
      <c r="J7" s="105" t="s">
        <v>16</v>
      </c>
      <c r="K7" s="106"/>
      <c r="L7" s="109" t="s">
        <v>7</v>
      </c>
      <c r="M7" s="110"/>
    </row>
    <row r="8" spans="1:13" x14ac:dyDescent="0.25">
      <c r="A8" s="117"/>
      <c r="B8" s="107"/>
      <c r="C8" s="108"/>
      <c r="D8" s="111"/>
      <c r="E8" s="112"/>
      <c r="F8" s="107"/>
      <c r="G8" s="108"/>
      <c r="H8" s="111"/>
      <c r="I8" s="112"/>
      <c r="J8" s="107"/>
      <c r="K8" s="108"/>
      <c r="L8" s="111"/>
      <c r="M8" s="112"/>
    </row>
    <row r="9" spans="1:13" ht="26.25" customHeight="1" x14ac:dyDescent="0.25">
      <c r="A9" s="52"/>
      <c r="B9" s="55" t="s">
        <v>63</v>
      </c>
      <c r="C9" s="56" t="s">
        <v>64</v>
      </c>
      <c r="D9" s="55" t="s">
        <v>63</v>
      </c>
      <c r="E9" s="56" t="s">
        <v>64</v>
      </c>
      <c r="F9" s="55" t="s">
        <v>63</v>
      </c>
      <c r="G9" s="56" t="s">
        <v>64</v>
      </c>
      <c r="H9" s="55" t="s">
        <v>63</v>
      </c>
      <c r="I9" s="56" t="s">
        <v>64</v>
      </c>
      <c r="J9" s="55" t="s">
        <v>63</v>
      </c>
      <c r="K9" s="56" t="s">
        <v>64</v>
      </c>
      <c r="L9" s="55" t="s">
        <v>63</v>
      </c>
      <c r="M9" s="56" t="s">
        <v>64</v>
      </c>
    </row>
    <row r="10" spans="1:13" ht="27" customHeight="1" x14ac:dyDescent="0.25">
      <c r="A10" s="53" t="s">
        <v>54</v>
      </c>
      <c r="B10" s="53">
        <v>0</v>
      </c>
      <c r="C10" s="53"/>
      <c r="D10" s="53">
        <v>0</v>
      </c>
      <c r="E10" s="54">
        <v>0</v>
      </c>
      <c r="F10" s="54">
        <v>0</v>
      </c>
      <c r="G10" s="54">
        <v>0</v>
      </c>
      <c r="H10" s="54">
        <v>0</v>
      </c>
      <c r="I10" s="54">
        <v>0</v>
      </c>
      <c r="J10" s="54">
        <f>L10/25</f>
        <v>25.04</v>
      </c>
      <c r="K10" s="54">
        <f>333/10</f>
        <v>33.299999999999997</v>
      </c>
      <c r="L10" s="54">
        <v>626</v>
      </c>
      <c r="M10" s="54">
        <v>333</v>
      </c>
    </row>
    <row r="11" spans="1:13" ht="27" customHeight="1" x14ac:dyDescent="0.25">
      <c r="A11" s="53" t="s">
        <v>55</v>
      </c>
      <c r="B11" s="53">
        <f>D11/25</f>
        <v>28.68</v>
      </c>
      <c r="C11" s="53">
        <f>E11/11</f>
        <v>40.909090909090907</v>
      </c>
      <c r="D11" s="53">
        <v>717</v>
      </c>
      <c r="E11" s="54">
        <v>450</v>
      </c>
      <c r="F11" s="54">
        <f>H11/30</f>
        <v>25.6</v>
      </c>
      <c r="G11" s="54">
        <f>I11/14</f>
        <v>29.285714285714285</v>
      </c>
      <c r="H11" s="52">
        <v>768</v>
      </c>
      <c r="I11" s="54">
        <v>410</v>
      </c>
      <c r="J11" s="54">
        <f>L11/35</f>
        <v>21.828571428571429</v>
      </c>
      <c r="K11" s="54">
        <f>M11/16</f>
        <v>23.4375</v>
      </c>
      <c r="L11" s="54">
        <v>764</v>
      </c>
      <c r="M11" s="54">
        <v>375</v>
      </c>
    </row>
  </sheetData>
  <mergeCells count="14">
    <mergeCell ref="F7:G8"/>
    <mergeCell ref="H7:I8"/>
    <mergeCell ref="J7:K8"/>
    <mergeCell ref="L7:M8"/>
    <mergeCell ref="A1:E1"/>
    <mergeCell ref="A2:E2"/>
    <mergeCell ref="A4:M4"/>
    <mergeCell ref="A5:A8"/>
    <mergeCell ref="B5:M5"/>
    <mergeCell ref="B6:E6"/>
    <mergeCell ref="F6:I6"/>
    <mergeCell ref="J6:M6"/>
    <mergeCell ref="B7:C8"/>
    <mergeCell ref="D7:E8"/>
  </mergeCells>
  <pageMargins left="0.7" right="0.7" top="0.75" bottom="0.75" header="0.3" footer="0.3"/>
  <pageSetup paperSize="9"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123280B7-424E-43B2-98E4-8CA8ED95918B}"/>
</file>

<file path=customXml/itemProps2.xml><?xml version="1.0" encoding="utf-8"?>
<ds:datastoreItem xmlns:ds="http://schemas.openxmlformats.org/officeDocument/2006/customXml" ds:itemID="{DA046AF7-53DD-4DD2-B38B-07F92BD242C5}"/>
</file>

<file path=customXml/itemProps3.xml><?xml version="1.0" encoding="utf-8"?>
<ds:datastoreItem xmlns:ds="http://schemas.openxmlformats.org/officeDocument/2006/customXml" ds:itemID="{9CD7501B-3ED0-4E82-A607-6B2879696C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pl3</vt:lpstr>
      <vt:lpstr>PL4</vt:lpstr>
      <vt:lpstr>pl5</vt:lpstr>
      <vt:lpstr>HS mầm non</vt:lpstr>
      <vt:lpstr>'pl3'!Print_Area</vt:lpstr>
      <vt:lpstr>'pl3'!Print_Titles</vt:lpstr>
      <vt:lpstr>'PL4'!Print_Titles</vt:lpstr>
      <vt:lpstr>'pl5'!Print_Titles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2023-09-19T02:34:17Z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