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0730" windowHeight="11760" activeTab="2"/>
  </bookViews>
  <sheets>
    <sheet name="pl3" sheetId="8" r:id="rId1"/>
    <sheet name="PL4" sheetId="9" r:id="rId2"/>
    <sheet name="pl5" sheetId="10" r:id="rId3"/>
  </sheets>
  <definedNames>
    <definedName name="_xlnm._FilterDatabase" localSheetId="1" hidden="1">'PL4'!$A$1:$N$15</definedName>
    <definedName name="_xlnm.Print_Area" localSheetId="0">'pl3'!$A$1:$S$10</definedName>
    <definedName name="_xlnm.Print_Titles" localSheetId="0">'pl3'!$3:$6</definedName>
    <definedName name="_xlnm.Print_Titles" localSheetId="1">'PL4'!$5:$14</definedName>
    <definedName name="_xlnm.Print_Titles" localSheetId="2">'pl5'!$5:$14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9" l="1"/>
  <c r="Q15" i="10" l="1"/>
  <c r="N15" i="10"/>
  <c r="M15" i="9"/>
  <c r="K15" i="9"/>
  <c r="O15" i="10" l="1"/>
  <c r="R8" i="8"/>
  <c r="P8" i="8" s="1"/>
  <c r="R9" i="8"/>
  <c r="R7" i="8"/>
  <c r="P7" i="8" s="1"/>
  <c r="M15" i="10" l="1"/>
  <c r="Q9" i="8"/>
  <c r="P9" i="8" s="1"/>
  <c r="S10" i="8" l="1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H15" i="9" l="1"/>
  <c r="L15" i="9" s="1"/>
  <c r="C15" i="9" l="1"/>
  <c r="C15" i="10"/>
  <c r="E10" i="8"/>
  <c r="D10" i="8" l="1"/>
</calcChain>
</file>

<file path=xl/sharedStrings.xml><?xml version="1.0" encoding="utf-8"?>
<sst xmlns="http://schemas.openxmlformats.org/spreadsheetml/2006/main" count="87" uniqueCount="56">
  <si>
    <t>TT</t>
  </si>
  <si>
    <t>Tổng số</t>
  </si>
  <si>
    <t xml:space="preserve">Tổng số </t>
  </si>
  <si>
    <t>Không bán trú</t>
  </si>
  <si>
    <t>Bán trú</t>
  </si>
  <si>
    <t>NVHC</t>
  </si>
  <si>
    <t>GV</t>
  </si>
  <si>
    <t>CBQL</t>
  </si>
  <si>
    <t>Lớp mẫu giáo</t>
  </si>
  <si>
    <t>số trẻ</t>
  </si>
  <si>
    <t>Nhóm trẻ</t>
  </si>
  <si>
    <t>TS</t>
  </si>
  <si>
    <t>Hạng 2</t>
  </si>
  <si>
    <t>Hạng 1</t>
  </si>
  <si>
    <t>Số học sinh</t>
  </si>
  <si>
    <t>TS nhóm, lớp</t>
  </si>
  <si>
    <t>TS Trường</t>
  </si>
  <si>
    <t>Các xã</t>
  </si>
  <si>
    <t>Đơn vị</t>
  </si>
  <si>
    <t>B</t>
  </si>
  <si>
    <t>A</t>
  </si>
  <si>
    <t>Hạng 2,3</t>
  </si>
  <si>
    <t>Lớp 2 buổi/ngày</t>
  </si>
  <si>
    <t>Lớp 1 buổi/ngày</t>
  </si>
  <si>
    <t>Tổng số lớp</t>
  </si>
  <si>
    <t>Đoàn đội</t>
  </si>
  <si>
    <t>Giáo viên</t>
  </si>
  <si>
    <t>Số lớp</t>
  </si>
  <si>
    <t>Tổng số học sinh</t>
  </si>
  <si>
    <t>Hạng trường</t>
  </si>
  <si>
    <t>Số trường</t>
  </si>
  <si>
    <t>Trong đó</t>
  </si>
  <si>
    <t>Số học sinh, số lớp thực tế</t>
  </si>
  <si>
    <t>Tổng số trường, lớp, học sinh</t>
  </si>
  <si>
    <t>Tên Đơn vị</t>
  </si>
  <si>
    <t>Tính theo định mức quy định tại Quyết định số: 3185/QĐ-UBND ngày 23/8/2016 của Chủ tịch UBND tỉnh</t>
  </si>
  <si>
    <t>Nội trú</t>
  </si>
  <si>
    <t>Số lớp Nội trú</t>
  </si>
  <si>
    <t>Số lớp Bán trú</t>
  </si>
  <si>
    <t>Số lớp THCS</t>
  </si>
  <si>
    <t>Hành chính</t>
  </si>
  <si>
    <t>Số lớp thực tế</t>
  </si>
  <si>
    <t>Tổng số trường</t>
  </si>
  <si>
    <t>Đặc biệt khó khăn</t>
  </si>
  <si>
    <t>miền núi cao</t>
  </si>
  <si>
    <t>miền núi thấp</t>
  </si>
  <si>
    <t>Nhu cầu số lượng người làm việc 
năm học 2023-2024</t>
  </si>
  <si>
    <t xml:space="preserve">       NHU CẦU SỐ LƯỢNG NGƯỜI LÀM VIỆC KHỐI THCS NĂM HỌC 2023-2024</t>
  </si>
  <si>
    <t>Nhu cầu số lượng người làm việc năm học 2023-2024</t>
  </si>
  <si>
    <t>NHU CẦU SỐ LƯỢNG NGƯỜI LÀM VIỆC KHỐI TIỂU HỌC NĂM HỌC 2023 - 2024</t>
  </si>
  <si>
    <t>Nhu cầu biên chế năm học 2023-2024</t>
  </si>
  <si>
    <t>Ghi chú: Đối với các trường liên cấp TH &amp; THCS, tổng hợp số học sinh theo cấp học; tổng hợp cán bộ quản lý ở khối tiểu học thì không tổng bên THCS.</t>
  </si>
  <si>
    <t>PHỤ LỤC 3
 NHU CẦU SỐ LƯỢNG NGƯỜI LÀM VIỆC KHỐI MẦM NON NĂM HỌC 2023-2024 VÀ ĐỀ XUẤT SỐ LƯỢNG LAO ĐỘNG HỢP ĐỒNG 
Tính theo định mức quy định tại Quyết định số 3185/QĐ-UBND ngày 23/8/2016 của UBND tỉnh.</t>
  </si>
  <si>
    <t>PHỤ LỤC 4</t>
  </si>
  <si>
    <t>PHỤ LỤC 5</t>
  </si>
  <si>
    <t>Huyện Như Xuân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</si>
</sst>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3"/>
      <color rgb="FFFF0000"/>
      <name val="Times New Roman"/>
      <family val="1"/>
    </font>
    <font>
      <sz val="14"/>
      <color rgb="FFFF0000"/>
      <name val="Times New Roman"/>
      <family val="1"/>
    </font>
    <font>
      <sz val="10"/>
      <color rgb="FFFF0000"/>
      <name val="Times New Roman"/>
      <family val="1"/>
    </font>
    <font>
      <sz val="13"/>
      <color theme="1"/>
      <name val="Times New Roman"/>
      <family val="1"/>
    </font>
    <font>
      <sz val="12"/>
      <name val="Arial"/>
      <family val="2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9" fillId="0" borderId="0">
      <alignment vertical="top"/>
    </xf>
  </cellStyleXfs>
  <cellXfs count="81">
    <xf numFmtId="0" fontId="0" fillId="0" borderId="0" xfId="0"/>
    <xf numFmtId="0" fontId="10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0" fillId="2" borderId="0" xfId="3" applyFont="1" applyFill="1" applyAlignment="1">
      <alignment horizontal="center" vertical="center"/>
    </xf>
    <xf numFmtId="3" fontId="4" fillId="2" borderId="0" xfId="3" applyNumberFormat="1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3" fontId="8" fillId="2" borderId="0" xfId="3" applyNumberFormat="1" applyFont="1" applyFill="1" applyAlignment="1">
      <alignment vertical="center"/>
    </xf>
    <xf numFmtId="3" fontId="11" fillId="2" borderId="0" xfId="3" applyNumberFormat="1" applyFont="1" applyFill="1" applyAlignment="1">
      <alignment vertical="center"/>
    </xf>
    <xf numFmtId="0" fontId="11" fillId="2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vertical="center"/>
    </xf>
    <xf numFmtId="0" fontId="3" fillId="2" borderId="0" xfId="3" applyFont="1" applyFill="1" applyAlignment="1">
      <alignment vertical="center"/>
    </xf>
    <xf numFmtId="3" fontId="4" fillId="2" borderId="6" xfId="3" quotePrefix="1" applyNumberFormat="1" applyFont="1" applyFill="1" applyBorder="1" applyAlignment="1">
      <alignment vertical="center"/>
    </xf>
    <xf numFmtId="0" fontId="4" fillId="2" borderId="6" xfId="3" quotePrefix="1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12" fillId="3" borderId="0" xfId="3" applyFont="1" applyFill="1" applyAlignment="1"/>
    <xf numFmtId="0" fontId="7" fillId="2" borderId="0" xfId="3" applyFont="1" applyFill="1" applyAlignment="1"/>
    <xf numFmtId="0" fontId="12" fillId="2" borderId="0" xfId="3" applyFont="1" applyFill="1" applyAlignment="1"/>
    <xf numFmtId="0" fontId="12" fillId="2" borderId="0" xfId="3" applyFont="1" applyFill="1" applyAlignment="1">
      <alignment wrapText="1"/>
    </xf>
    <xf numFmtId="0" fontId="7" fillId="2" borderId="0" xfId="3" applyFont="1" applyFill="1" applyAlignment="1">
      <alignment horizontal="center"/>
    </xf>
    <xf numFmtId="0" fontId="4" fillId="3" borderId="0" xfId="3" applyFont="1" applyFill="1" applyAlignment="1"/>
    <xf numFmtId="0" fontId="4" fillId="2" borderId="6" xfId="3" applyFont="1" applyFill="1" applyBorder="1" applyAlignment="1">
      <alignment vertical="center"/>
    </xf>
    <xf numFmtId="0" fontId="3" fillId="2" borderId="6" xfId="3" quotePrefix="1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0" fontId="3" fillId="3" borderId="0" xfId="3" applyFont="1" applyFill="1" applyAlignment="1"/>
    <xf numFmtId="0" fontId="7" fillId="3" borderId="0" xfId="3" applyFont="1" applyFill="1" applyAlignment="1"/>
    <xf numFmtId="0" fontId="3" fillId="2" borderId="6" xfId="3" applyFont="1" applyFill="1" applyBorder="1" applyAlignment="1">
      <alignment horizontal="center" vertical="center"/>
    </xf>
    <xf numFmtId="0" fontId="13" fillId="2" borderId="6" xfId="3" applyFont="1" applyFill="1" applyBorder="1" applyAlignment="1">
      <alignment horizontal="center" vertical="center"/>
    </xf>
    <xf numFmtId="0" fontId="3" fillId="3" borderId="0" xfId="3" applyFont="1" applyFill="1" applyAlignment="1">
      <alignment horizontal="center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/>
    </xf>
    <xf numFmtId="1" fontId="3" fillId="2" borderId="6" xfId="3" quotePrefix="1" applyNumberFormat="1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 textRotation="180"/>
    </xf>
    <xf numFmtId="0" fontId="3" fillId="2" borderId="6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textRotation="180" wrapText="1"/>
    </xf>
    <xf numFmtId="0" fontId="3" fillId="2" borderId="1" xfId="3" applyFont="1" applyFill="1" applyBorder="1" applyAlignment="1">
      <alignment horizontal="center" vertical="center" textRotation="180" wrapText="1"/>
    </xf>
    <xf numFmtId="0" fontId="3" fillId="2" borderId="5" xfId="3" applyFont="1" applyFill="1" applyBorder="1" applyAlignment="1">
      <alignment horizontal="center" vertical="center" textRotation="180" wrapText="1"/>
    </xf>
    <xf numFmtId="0" fontId="3" fillId="2" borderId="4" xfId="3" applyFont="1" applyFill="1" applyBorder="1" applyAlignment="1">
      <alignment horizontal="center" vertical="center" textRotation="180" wrapText="1"/>
    </xf>
    <xf numFmtId="0" fontId="3" fillId="2" borderId="0" xfId="3" applyFont="1" applyFill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3" fillId="3" borderId="0" xfId="3" applyFont="1" applyFill="1" applyAlignment="1">
      <alignment horizontal="center"/>
    </xf>
    <xf numFmtId="0" fontId="3" fillId="2" borderId="8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textRotation="180"/>
    </xf>
    <xf numFmtId="0" fontId="3" fillId="2" borderId="5" xfId="3" applyFont="1" applyFill="1" applyBorder="1" applyAlignment="1">
      <alignment horizontal="center" vertical="center" textRotation="180"/>
    </xf>
    <xf numFmtId="0" fontId="3" fillId="2" borderId="8" xfId="3" applyFont="1" applyFill="1" applyBorder="1" applyAlignment="1">
      <alignment horizontal="center" vertical="center" textRotation="180" wrapText="1"/>
    </xf>
    <xf numFmtId="0" fontId="3" fillId="2" borderId="14" xfId="3" applyFont="1" applyFill="1" applyBorder="1" applyAlignment="1">
      <alignment horizontal="center" vertical="center" textRotation="180" wrapText="1"/>
    </xf>
    <xf numFmtId="0" fontId="3" fillId="2" borderId="12" xfId="3" applyFont="1" applyFill="1" applyBorder="1" applyAlignment="1">
      <alignment horizontal="center" vertical="center" textRotation="180" wrapText="1"/>
    </xf>
    <xf numFmtId="0" fontId="2" fillId="0" borderId="0" xfId="3" applyFont="1" applyAlignment="1">
      <alignment horizontal="center" wrapText="1"/>
    </xf>
    <xf numFmtId="0" fontId="14" fillId="0" borderId="0" xfId="3" applyFont="1">
      <alignment vertical="top"/>
    </xf>
    <xf numFmtId="0" fontId="2" fillId="0" borderId="0" xfId="3" applyFont="1" applyAlignment="1">
      <alignment horizontal="center" wrapText="1"/>
    </xf>
    <xf numFmtId="0" fontId="2" fillId="0" borderId="0" xfId="3" applyFont="1" applyAlignment="1">
      <alignment horizontal="center"/>
    </xf>
    <xf numFmtId="0" fontId="2" fillId="0" borderId="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6" fillId="2" borderId="6" xfId="3" applyFont="1" applyFill="1" applyBorder="1" applyAlignment="1">
      <alignment vertical="center" wrapText="1"/>
    </xf>
    <xf numFmtId="0" fontId="17" fillId="2" borderId="6" xfId="3" applyFont="1" applyFill="1" applyBorder="1" applyAlignment="1">
      <alignment vertical="center" wrapText="1"/>
    </xf>
    <xf numFmtId="0" fontId="16" fillId="2" borderId="6" xfId="3" applyFont="1" applyFill="1" applyBorder="1" applyAlignment="1">
      <alignment horizontal="justify" vertical="center" wrapText="1"/>
    </xf>
    <xf numFmtId="3" fontId="16" fillId="2" borderId="6" xfId="3" applyNumberFormat="1" applyFont="1" applyFill="1" applyBorder="1" applyAlignment="1">
      <alignment horizontal="center" vertical="center" wrapText="1"/>
    </xf>
    <xf numFmtId="0" fontId="18" fillId="2" borderId="0" xfId="3" applyFont="1" applyFill="1">
      <alignment vertical="top"/>
    </xf>
    <xf numFmtId="0" fontId="17" fillId="2" borderId="6" xfId="3" applyFont="1" applyFill="1" applyBorder="1" applyAlignment="1">
      <alignment horizontal="justify" vertical="center" wrapText="1"/>
    </xf>
    <xf numFmtId="3" fontId="17" fillId="2" borderId="6" xfId="3" applyNumberFormat="1" applyFont="1" applyFill="1" applyBorder="1" applyAlignment="1">
      <alignment horizontal="center" vertical="center" wrapText="1"/>
    </xf>
    <xf numFmtId="3" fontId="18" fillId="2" borderId="0" xfId="3" applyNumberFormat="1" applyFont="1" applyFill="1">
      <alignment vertical="top"/>
    </xf>
    <xf numFmtId="0" fontId="14" fillId="0" borderId="0" xfId="3" applyFont="1" applyAlignment="1">
      <alignment horizontal="left" vertical="top"/>
    </xf>
    <xf numFmtId="0" fontId="14" fillId="2" borderId="0" xfId="3" applyFont="1" applyFill="1">
      <alignment vertical="top"/>
    </xf>
    <xf numFmtId="0" fontId="6" fillId="0" borderId="0" xfId="3" applyFont="1" applyAlignment="1">
      <alignment horizontal="center" vertical="top"/>
    </xf>
  </cellXfs>
  <cellStyles count="4">
    <cellStyle name="Currency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98" zoomScaleNormal="98" zoomScaleSheetLayoutView="91" workbookViewId="0">
      <selection activeCell="J10" sqref="J10"/>
    </sheetView>
  </sheetViews>
  <sheetFormatPr defaultColWidth="9.140625" defaultRowHeight="15" x14ac:dyDescent="0.25"/>
  <cols>
    <col min="1" max="1" width="5.5703125" style="57" customWidth="1"/>
    <col min="2" max="2" width="13.28515625" style="78" customWidth="1"/>
    <col min="3" max="3" width="13.85546875" style="57" customWidth="1"/>
    <col min="4" max="4" width="7.7109375" style="57" customWidth="1"/>
    <col min="5" max="6" width="6.42578125" style="57" customWidth="1"/>
    <col min="7" max="7" width="6.28515625" style="57" customWidth="1"/>
    <col min="8" max="8" width="9.42578125" style="57" customWidth="1"/>
    <col min="9" max="10" width="6.42578125" style="57" customWidth="1"/>
    <col min="11" max="11" width="7.28515625" style="57" customWidth="1"/>
    <col min="12" max="13" width="6.85546875" style="79" customWidth="1"/>
    <col min="14" max="14" width="7.42578125" style="79" customWidth="1"/>
    <col min="15" max="15" width="6.42578125" style="79" customWidth="1"/>
    <col min="16" max="16" width="6.7109375" style="79" customWidth="1"/>
    <col min="17" max="17" width="5.7109375" style="57" customWidth="1"/>
    <col min="18" max="18" width="5.5703125" style="57" customWidth="1"/>
    <col min="19" max="19" width="6" style="57" customWidth="1"/>
    <col min="20" max="16384" width="9.140625" style="57"/>
  </cols>
  <sheetData>
    <row r="1" spans="1:21" ht="81" customHeight="1" x14ac:dyDescent="0.25">
      <c r="A1" s="56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1" ht="19.5" customHeigh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1" ht="51" customHeight="1" x14ac:dyDescent="0.25">
      <c r="A3" s="60" t="s">
        <v>0</v>
      </c>
      <c r="B3" s="60" t="s">
        <v>18</v>
      </c>
      <c r="C3" s="60" t="s">
        <v>17</v>
      </c>
      <c r="D3" s="61" t="s">
        <v>16</v>
      </c>
      <c r="E3" s="62"/>
      <c r="F3" s="63"/>
      <c r="G3" s="60" t="s">
        <v>15</v>
      </c>
      <c r="H3" s="60"/>
      <c r="I3" s="60"/>
      <c r="J3" s="60"/>
      <c r="K3" s="60"/>
      <c r="L3" s="64" t="s">
        <v>14</v>
      </c>
      <c r="M3" s="64"/>
      <c r="N3" s="64"/>
      <c r="O3" s="64"/>
      <c r="P3" s="60" t="s">
        <v>50</v>
      </c>
      <c r="Q3" s="60"/>
      <c r="R3" s="60"/>
      <c r="S3" s="60"/>
    </row>
    <row r="4" spans="1:21" ht="33" customHeight="1" x14ac:dyDescent="0.25">
      <c r="A4" s="60"/>
      <c r="B4" s="60"/>
      <c r="C4" s="60"/>
      <c r="D4" s="65" t="s">
        <v>1</v>
      </c>
      <c r="E4" s="60" t="s">
        <v>13</v>
      </c>
      <c r="F4" s="60" t="s">
        <v>12</v>
      </c>
      <c r="G4" s="60" t="s">
        <v>11</v>
      </c>
      <c r="H4" s="60" t="s">
        <v>10</v>
      </c>
      <c r="I4" s="60" t="s">
        <v>8</v>
      </c>
      <c r="J4" s="60"/>
      <c r="K4" s="60"/>
      <c r="L4" s="64" t="s">
        <v>1</v>
      </c>
      <c r="M4" s="64" t="s">
        <v>9</v>
      </c>
      <c r="N4" s="64" t="s">
        <v>8</v>
      </c>
      <c r="O4" s="64"/>
      <c r="P4" s="64" t="s">
        <v>1</v>
      </c>
      <c r="Q4" s="60" t="s">
        <v>7</v>
      </c>
      <c r="R4" s="60" t="s">
        <v>6</v>
      </c>
      <c r="S4" s="60" t="s">
        <v>5</v>
      </c>
    </row>
    <row r="5" spans="1:21" ht="45" customHeight="1" x14ac:dyDescent="0.25">
      <c r="A5" s="60"/>
      <c r="B5" s="60"/>
      <c r="C5" s="60"/>
      <c r="D5" s="66"/>
      <c r="E5" s="60"/>
      <c r="F5" s="60"/>
      <c r="G5" s="60"/>
      <c r="H5" s="60"/>
      <c r="I5" s="67" t="s">
        <v>1</v>
      </c>
      <c r="J5" s="67" t="s">
        <v>4</v>
      </c>
      <c r="K5" s="67" t="s">
        <v>3</v>
      </c>
      <c r="L5" s="64"/>
      <c r="M5" s="64"/>
      <c r="N5" s="68" t="s">
        <v>4</v>
      </c>
      <c r="O5" s="68" t="s">
        <v>3</v>
      </c>
      <c r="P5" s="64"/>
      <c r="Q5" s="60"/>
      <c r="R5" s="60"/>
      <c r="S5" s="60"/>
    </row>
    <row r="6" spans="1:21" ht="14.25" customHeight="1" x14ac:dyDescent="0.25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  <c r="P6" s="69">
        <v>16</v>
      </c>
      <c r="Q6" s="69">
        <v>17</v>
      </c>
      <c r="R6" s="69">
        <v>18</v>
      </c>
      <c r="S6" s="69">
        <v>19</v>
      </c>
    </row>
    <row r="7" spans="1:21" s="74" customFormat="1" ht="27.75" customHeight="1" x14ac:dyDescent="0.25">
      <c r="A7" s="70"/>
      <c r="B7" s="71" t="s">
        <v>55</v>
      </c>
      <c r="C7" s="72" t="s">
        <v>43</v>
      </c>
      <c r="D7" s="73">
        <v>5</v>
      </c>
      <c r="E7" s="73">
        <v>5</v>
      </c>
      <c r="F7" s="73"/>
      <c r="G7" s="73">
        <v>79</v>
      </c>
      <c r="H7" s="73">
        <v>27</v>
      </c>
      <c r="I7" s="73">
        <v>52</v>
      </c>
      <c r="J7" s="73">
        <v>49</v>
      </c>
      <c r="K7" s="73">
        <v>3</v>
      </c>
      <c r="L7" s="73">
        <v>1284</v>
      </c>
      <c r="M7" s="73">
        <v>283</v>
      </c>
      <c r="N7" s="73">
        <v>958</v>
      </c>
      <c r="O7" s="73">
        <v>43</v>
      </c>
      <c r="P7" s="73">
        <f>Q7+R7+S7</f>
        <v>148</v>
      </c>
      <c r="Q7" s="73">
        <v>15</v>
      </c>
      <c r="R7" s="73">
        <f>H7+I7+J7</f>
        <v>128</v>
      </c>
      <c r="S7" s="73">
        <v>5</v>
      </c>
      <c r="U7" s="57"/>
    </row>
    <row r="8" spans="1:21" s="74" customFormat="1" ht="21" customHeight="1" x14ac:dyDescent="0.25">
      <c r="A8" s="70"/>
      <c r="B8" s="70"/>
      <c r="C8" s="72" t="s">
        <v>44</v>
      </c>
      <c r="D8" s="73">
        <v>1</v>
      </c>
      <c r="E8" s="73">
        <v>1</v>
      </c>
      <c r="F8" s="73"/>
      <c r="G8" s="73">
        <v>13</v>
      </c>
      <c r="H8" s="73">
        <v>6</v>
      </c>
      <c r="I8" s="73">
        <v>7</v>
      </c>
      <c r="J8" s="73">
        <v>6</v>
      </c>
      <c r="K8" s="73">
        <v>1</v>
      </c>
      <c r="L8" s="73">
        <v>216</v>
      </c>
      <c r="M8" s="73">
        <v>60</v>
      </c>
      <c r="N8" s="73">
        <v>139</v>
      </c>
      <c r="O8" s="73">
        <v>17</v>
      </c>
      <c r="P8" s="73">
        <f t="shared" ref="P8:P9" si="0">Q8+R8+S8</f>
        <v>23</v>
      </c>
      <c r="Q8" s="73">
        <v>3</v>
      </c>
      <c r="R8" s="73">
        <f t="shared" ref="R8:R9" si="1">H8+I8+J8</f>
        <v>19</v>
      </c>
      <c r="S8" s="73">
        <v>1</v>
      </c>
      <c r="U8" s="57"/>
    </row>
    <row r="9" spans="1:21" s="74" customFormat="1" ht="21" customHeight="1" x14ac:dyDescent="0.25">
      <c r="A9" s="70"/>
      <c r="B9" s="70"/>
      <c r="C9" s="72" t="s">
        <v>45</v>
      </c>
      <c r="D9" s="73">
        <v>12</v>
      </c>
      <c r="E9" s="73">
        <v>12</v>
      </c>
      <c r="F9" s="73"/>
      <c r="G9" s="73">
        <v>181</v>
      </c>
      <c r="H9" s="73">
        <v>58</v>
      </c>
      <c r="I9" s="73">
        <v>123</v>
      </c>
      <c r="J9" s="73">
        <v>120</v>
      </c>
      <c r="K9" s="73">
        <v>3</v>
      </c>
      <c r="L9" s="73">
        <v>2997</v>
      </c>
      <c r="M9" s="73">
        <v>616</v>
      </c>
      <c r="N9" s="73">
        <v>2338</v>
      </c>
      <c r="O9" s="73">
        <v>103</v>
      </c>
      <c r="P9" s="73">
        <f t="shared" si="0"/>
        <v>349</v>
      </c>
      <c r="Q9" s="73">
        <f>54-18</f>
        <v>36</v>
      </c>
      <c r="R9" s="73">
        <f t="shared" si="1"/>
        <v>301</v>
      </c>
      <c r="S9" s="73">
        <v>12</v>
      </c>
      <c r="U9" s="57"/>
    </row>
    <row r="10" spans="1:21" s="74" customFormat="1" ht="28.5" customHeight="1" x14ac:dyDescent="0.25">
      <c r="A10" s="70"/>
      <c r="B10" s="70"/>
      <c r="C10" s="75" t="s">
        <v>2</v>
      </c>
      <c r="D10" s="76">
        <f>D7+D8+D9</f>
        <v>18</v>
      </c>
      <c r="E10" s="76">
        <f t="shared" ref="E10:S10" si="2">E7+E8+E9</f>
        <v>18</v>
      </c>
      <c r="F10" s="76">
        <f t="shared" si="2"/>
        <v>0</v>
      </c>
      <c r="G10" s="76">
        <f t="shared" si="2"/>
        <v>273</v>
      </c>
      <c r="H10" s="76">
        <f t="shared" si="2"/>
        <v>91</v>
      </c>
      <c r="I10" s="76">
        <f t="shared" si="2"/>
        <v>182</v>
      </c>
      <c r="J10" s="76">
        <f t="shared" si="2"/>
        <v>175</v>
      </c>
      <c r="K10" s="76">
        <f t="shared" si="2"/>
        <v>7</v>
      </c>
      <c r="L10" s="76">
        <f t="shared" si="2"/>
        <v>4497</v>
      </c>
      <c r="M10" s="76">
        <f t="shared" si="2"/>
        <v>959</v>
      </c>
      <c r="N10" s="76">
        <f t="shared" si="2"/>
        <v>3435</v>
      </c>
      <c r="O10" s="76">
        <f t="shared" si="2"/>
        <v>163</v>
      </c>
      <c r="P10" s="76">
        <f t="shared" si="2"/>
        <v>520</v>
      </c>
      <c r="Q10" s="76">
        <f t="shared" si="2"/>
        <v>54</v>
      </c>
      <c r="R10" s="76">
        <f t="shared" si="2"/>
        <v>448</v>
      </c>
      <c r="S10" s="76">
        <f t="shared" si="2"/>
        <v>18</v>
      </c>
      <c r="T10" s="77"/>
    </row>
    <row r="11" spans="1:21" ht="15" customHeight="1" x14ac:dyDescent="0.25">
      <c r="A11" s="80" t="s">
        <v>51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</sheetData>
  <mergeCells count="22">
    <mergeCell ref="M4:M5"/>
    <mergeCell ref="P3:S3"/>
    <mergeCell ref="E4:E5"/>
    <mergeCell ref="G3:K3"/>
    <mergeCell ref="D4:D5"/>
    <mergeCell ref="D3:F3"/>
    <mergeCell ref="A1:S1"/>
    <mergeCell ref="A11:S11"/>
    <mergeCell ref="Q4:Q5"/>
    <mergeCell ref="F4:F5"/>
    <mergeCell ref="L3:O3"/>
    <mergeCell ref="R4:R5"/>
    <mergeCell ref="I4:K4"/>
    <mergeCell ref="S4:S5"/>
    <mergeCell ref="N4:O4"/>
    <mergeCell ref="A3:A5"/>
    <mergeCell ref="B3:B5"/>
    <mergeCell ref="C3:C5"/>
    <mergeCell ref="G4:G5"/>
    <mergeCell ref="P4:P5"/>
    <mergeCell ref="H4:H5"/>
    <mergeCell ref="L4:L5"/>
  </mergeCells>
  <printOptions horizontalCentered="1"/>
  <pageMargins left="0.25" right="0.25" top="0.75" bottom="0.75" header="0.3" footer="0.3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73" zoomScaleNormal="73" workbookViewId="0">
      <selection activeCell="J16" sqref="J16"/>
    </sheetView>
  </sheetViews>
  <sheetFormatPr defaultColWidth="9.140625" defaultRowHeight="16.5" x14ac:dyDescent="0.25"/>
  <cols>
    <col min="1" max="1" width="7.42578125" style="3" customWidth="1"/>
    <col min="2" max="2" width="19.7109375" style="1" customWidth="1"/>
    <col min="3" max="6" width="9.5703125" style="1" customWidth="1"/>
    <col min="7" max="8" width="9.5703125" style="2" customWidth="1"/>
    <col min="9" max="9" width="9.5703125" style="1" customWidth="1"/>
    <col min="10" max="14" width="9.5703125" style="2" customWidth="1"/>
    <col min="15" max="16384" width="9.140625" style="1"/>
  </cols>
  <sheetData>
    <row r="1" spans="1:14" x14ac:dyDescent="0.25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8.75" customHeight="1" x14ac:dyDescent="0.25">
      <c r="A2" s="39" t="s">
        <v>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25">
      <c r="A3" s="39" t="s">
        <v>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s="11" customFormat="1" ht="68.25" customHeight="1" x14ac:dyDescent="0.25">
      <c r="A5" s="34" t="s">
        <v>0</v>
      </c>
      <c r="B5" s="34" t="s">
        <v>34</v>
      </c>
      <c r="C5" s="33" t="s">
        <v>33</v>
      </c>
      <c r="D5" s="33"/>
      <c r="E5" s="33"/>
      <c r="F5" s="33"/>
      <c r="G5" s="33"/>
      <c r="H5" s="33"/>
      <c r="I5" s="33"/>
      <c r="J5" s="34" t="s">
        <v>48</v>
      </c>
      <c r="K5" s="34"/>
      <c r="L5" s="34"/>
      <c r="M5" s="34"/>
      <c r="N5" s="34"/>
    </row>
    <row r="6" spans="1:14" s="11" customFormat="1" ht="21.75" customHeight="1" x14ac:dyDescent="0.25">
      <c r="A6" s="34"/>
      <c r="B6" s="34"/>
      <c r="C6" s="33" t="s">
        <v>32</v>
      </c>
      <c r="D6" s="33"/>
      <c r="E6" s="33"/>
      <c r="F6" s="33"/>
      <c r="G6" s="33"/>
      <c r="H6" s="33"/>
      <c r="I6" s="33"/>
      <c r="J6" s="32" t="s">
        <v>1</v>
      </c>
      <c r="K6" s="33" t="s">
        <v>31</v>
      </c>
      <c r="L6" s="33"/>
      <c r="M6" s="33"/>
      <c r="N6" s="33"/>
    </row>
    <row r="7" spans="1:14" s="11" customFormat="1" ht="30" customHeight="1" x14ac:dyDescent="0.25">
      <c r="A7" s="34"/>
      <c r="B7" s="34"/>
      <c r="C7" s="32" t="s">
        <v>30</v>
      </c>
      <c r="D7" s="34" t="s">
        <v>29</v>
      </c>
      <c r="E7" s="34"/>
      <c r="F7" s="34" t="s">
        <v>28</v>
      </c>
      <c r="G7" s="34" t="s">
        <v>27</v>
      </c>
      <c r="H7" s="34"/>
      <c r="I7" s="34"/>
      <c r="J7" s="32"/>
      <c r="K7" s="32" t="s">
        <v>7</v>
      </c>
      <c r="L7" s="32" t="s">
        <v>26</v>
      </c>
      <c r="M7" s="32" t="s">
        <v>5</v>
      </c>
      <c r="N7" s="32" t="s">
        <v>25</v>
      </c>
    </row>
    <row r="8" spans="1:14" s="11" customFormat="1" ht="9.75" customHeight="1" x14ac:dyDescent="0.25">
      <c r="A8" s="34"/>
      <c r="B8" s="34"/>
      <c r="C8" s="32"/>
      <c r="D8" s="34"/>
      <c r="E8" s="34"/>
      <c r="F8" s="34"/>
      <c r="G8" s="35" t="s">
        <v>24</v>
      </c>
      <c r="H8" s="36" t="s">
        <v>23</v>
      </c>
      <c r="I8" s="35" t="s">
        <v>22</v>
      </c>
      <c r="J8" s="32"/>
      <c r="K8" s="32"/>
      <c r="L8" s="32"/>
      <c r="M8" s="32"/>
      <c r="N8" s="32"/>
    </row>
    <row r="9" spans="1:14" s="11" customFormat="1" ht="12" customHeight="1" x14ac:dyDescent="0.25">
      <c r="A9" s="34"/>
      <c r="B9" s="34"/>
      <c r="C9" s="32"/>
      <c r="D9" s="32" t="s">
        <v>13</v>
      </c>
      <c r="E9" s="32" t="s">
        <v>21</v>
      </c>
      <c r="F9" s="34"/>
      <c r="G9" s="35"/>
      <c r="H9" s="37"/>
      <c r="I9" s="35"/>
      <c r="J9" s="32"/>
      <c r="K9" s="32"/>
      <c r="L9" s="32"/>
      <c r="M9" s="32"/>
      <c r="N9" s="32"/>
    </row>
    <row r="10" spans="1:14" s="11" customFormat="1" ht="12" customHeight="1" x14ac:dyDescent="0.25">
      <c r="A10" s="34"/>
      <c r="B10" s="34"/>
      <c r="C10" s="32"/>
      <c r="D10" s="32"/>
      <c r="E10" s="32"/>
      <c r="F10" s="34"/>
      <c r="G10" s="35"/>
      <c r="H10" s="37"/>
      <c r="I10" s="35"/>
      <c r="J10" s="32"/>
      <c r="K10" s="32"/>
      <c r="L10" s="32"/>
      <c r="M10" s="32"/>
      <c r="N10" s="32"/>
    </row>
    <row r="11" spans="1:14" s="11" customFormat="1" ht="12" customHeight="1" x14ac:dyDescent="0.25">
      <c r="A11" s="34"/>
      <c r="B11" s="34"/>
      <c r="C11" s="32"/>
      <c r="D11" s="32"/>
      <c r="E11" s="32"/>
      <c r="F11" s="34"/>
      <c r="G11" s="35"/>
      <c r="H11" s="37"/>
      <c r="I11" s="35"/>
      <c r="J11" s="32"/>
      <c r="K11" s="32"/>
      <c r="L11" s="32"/>
      <c r="M11" s="32"/>
      <c r="N11" s="32"/>
    </row>
    <row r="12" spans="1:14" s="11" customFormat="1" ht="12" customHeight="1" x14ac:dyDescent="0.25">
      <c r="A12" s="34"/>
      <c r="B12" s="34"/>
      <c r="C12" s="32"/>
      <c r="D12" s="32"/>
      <c r="E12" s="32"/>
      <c r="F12" s="34"/>
      <c r="G12" s="35"/>
      <c r="H12" s="37"/>
      <c r="I12" s="35"/>
      <c r="J12" s="32"/>
      <c r="K12" s="32"/>
      <c r="L12" s="32"/>
      <c r="M12" s="32"/>
      <c r="N12" s="32"/>
    </row>
    <row r="13" spans="1:14" s="11" customFormat="1" ht="79.5" customHeight="1" x14ac:dyDescent="0.25">
      <c r="A13" s="34"/>
      <c r="B13" s="34"/>
      <c r="C13" s="32"/>
      <c r="D13" s="32"/>
      <c r="E13" s="32"/>
      <c r="F13" s="34"/>
      <c r="G13" s="35"/>
      <c r="H13" s="38"/>
      <c r="I13" s="35"/>
      <c r="J13" s="32"/>
      <c r="K13" s="32"/>
      <c r="L13" s="32"/>
      <c r="M13" s="32"/>
      <c r="N13" s="32"/>
    </row>
    <row r="14" spans="1:14" s="2" customFormat="1" ht="24.75" customHeight="1" x14ac:dyDescent="0.25">
      <c r="A14" s="14" t="s">
        <v>20</v>
      </c>
      <c r="B14" s="14" t="s">
        <v>19</v>
      </c>
      <c r="C14" s="13">
        <v>1</v>
      </c>
      <c r="D14" s="13">
        <v>2</v>
      </c>
      <c r="E14" s="13">
        <v>3</v>
      </c>
      <c r="F14" s="13">
        <v>11</v>
      </c>
      <c r="G14" s="13">
        <v>17</v>
      </c>
      <c r="H14" s="13">
        <v>18</v>
      </c>
      <c r="I14" s="13">
        <v>19</v>
      </c>
      <c r="J14" s="13">
        <v>20</v>
      </c>
      <c r="K14" s="13">
        <v>21</v>
      </c>
      <c r="L14" s="13">
        <v>22</v>
      </c>
      <c r="M14" s="13">
        <v>23</v>
      </c>
      <c r="N14" s="13">
        <v>24</v>
      </c>
    </row>
    <row r="15" spans="1:14" s="2" customFormat="1" ht="30.75" customHeight="1" x14ac:dyDescent="0.25">
      <c r="A15" s="23"/>
      <c r="B15" s="26" t="s">
        <v>55</v>
      </c>
      <c r="C15" s="12">
        <f>D15+E15</f>
        <v>12</v>
      </c>
      <c r="D15" s="12">
        <v>6</v>
      </c>
      <c r="E15" s="12">
        <v>6</v>
      </c>
      <c r="F15" s="12">
        <v>7198</v>
      </c>
      <c r="G15" s="12">
        <v>307</v>
      </c>
      <c r="H15" s="12">
        <f>G15-I15</f>
        <v>62</v>
      </c>
      <c r="I15" s="12">
        <v>245</v>
      </c>
      <c r="J15" s="12">
        <f>SUM(K15:N15)</f>
        <v>507.9</v>
      </c>
      <c r="K15" s="12">
        <f>D15*3+E15*2</f>
        <v>30</v>
      </c>
      <c r="L15" s="12">
        <f>H15*1.2+I15*1.5</f>
        <v>441.9</v>
      </c>
      <c r="M15" s="12">
        <f>D15*3+E15*2</f>
        <v>30</v>
      </c>
      <c r="N15" s="12">
        <v>6</v>
      </c>
    </row>
    <row r="16" spans="1:14" ht="12.75" customHeight="1" x14ac:dyDescent="0.25">
      <c r="F16" s="10"/>
    </row>
    <row r="17" spans="1:14" s="5" customFormat="1" ht="18.75" x14ac:dyDescent="0.25">
      <c r="A17" s="9"/>
      <c r="F17" s="8"/>
      <c r="G17" s="7"/>
      <c r="H17" s="6"/>
      <c r="J17" s="7"/>
      <c r="K17" s="6"/>
      <c r="L17" s="6"/>
      <c r="M17" s="6"/>
      <c r="N17" s="6"/>
    </row>
    <row r="18" spans="1:14" x14ac:dyDescent="0.25">
      <c r="J18" s="4"/>
    </row>
  </sheetData>
  <mergeCells count="24">
    <mergeCell ref="A1:N1"/>
    <mergeCell ref="A2:N2"/>
    <mergeCell ref="A3:N3"/>
    <mergeCell ref="A4:N4"/>
    <mergeCell ref="D7:E8"/>
    <mergeCell ref="B5:B13"/>
    <mergeCell ref="C5:I5"/>
    <mergeCell ref="C7:C13"/>
    <mergeCell ref="E9:E13"/>
    <mergeCell ref="D9:D13"/>
    <mergeCell ref="J5:N5"/>
    <mergeCell ref="A5:A13"/>
    <mergeCell ref="C6:I6"/>
    <mergeCell ref="K7:K13"/>
    <mergeCell ref="F7:F13"/>
    <mergeCell ref="L7:L13"/>
    <mergeCell ref="N7:N13"/>
    <mergeCell ref="K6:N6"/>
    <mergeCell ref="J6:J13"/>
    <mergeCell ref="G7:I7"/>
    <mergeCell ref="I8:I13"/>
    <mergeCell ref="G8:G13"/>
    <mergeCell ref="H8:H13"/>
    <mergeCell ref="M7:M13"/>
  </mergeCells>
  <printOptions horizontalCentered="1" verticalCentered="1"/>
  <pageMargins left="0.25" right="0.25" top="0.5" bottom="0.5" header="0.25" footer="0.25"/>
  <pageSetup paperSize="9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="70" zoomScaleNormal="70" workbookViewId="0">
      <selection activeCell="L19" sqref="L19"/>
    </sheetView>
  </sheetViews>
  <sheetFormatPr defaultColWidth="9.140625" defaultRowHeight="12.75" x14ac:dyDescent="0.2"/>
  <cols>
    <col min="1" max="1" width="8" style="19" customWidth="1"/>
    <col min="2" max="2" width="21.28515625" style="17" customWidth="1"/>
    <col min="3" max="3" width="9.85546875" style="16" customWidth="1"/>
    <col min="4" max="5" width="7.28515625" style="17" customWidth="1"/>
    <col min="6" max="6" width="7.140625" style="17" customWidth="1"/>
    <col min="7" max="7" width="7" style="17" customWidth="1"/>
    <col min="8" max="8" width="8.28515625" style="18" customWidth="1"/>
    <col min="9" max="9" width="8.140625" style="16" customWidth="1"/>
    <col min="10" max="10" width="7.5703125" style="16" customWidth="1"/>
    <col min="11" max="11" width="9.140625" style="17" customWidth="1"/>
    <col min="12" max="12" width="8.85546875" style="17" customWidth="1"/>
    <col min="13" max="14" width="7.42578125" style="16" customWidth="1"/>
    <col min="15" max="15" width="8.5703125" style="16" customWidth="1"/>
    <col min="16" max="16" width="7.28515625" style="16" customWidth="1"/>
    <col min="17" max="17" width="6" style="16" customWidth="1"/>
    <col min="18" max="16384" width="9.140625" style="15"/>
  </cols>
  <sheetData>
    <row r="1" spans="1:17" s="25" customFormat="1" ht="21" customHeight="1" x14ac:dyDescent="0.25">
      <c r="A1" s="41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s="20" customFormat="1" ht="16.5" x14ac:dyDescent="0.2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20" customFormat="1" ht="16.5" x14ac:dyDescent="0.25">
      <c r="A3" s="41" t="s">
        <v>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20" customFormat="1" ht="16.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s="24" customFormat="1" ht="14.25" customHeight="1" x14ac:dyDescent="0.25">
      <c r="A5" s="34" t="s">
        <v>0</v>
      </c>
      <c r="B5" s="34" t="s">
        <v>34</v>
      </c>
      <c r="C5" s="42" t="s">
        <v>33</v>
      </c>
      <c r="D5" s="43"/>
      <c r="E5" s="43"/>
      <c r="F5" s="43"/>
      <c r="G5" s="43"/>
      <c r="H5" s="43"/>
      <c r="I5" s="43"/>
      <c r="J5" s="43"/>
      <c r="K5" s="43"/>
      <c r="L5" s="44"/>
      <c r="M5" s="34" t="s">
        <v>46</v>
      </c>
      <c r="N5" s="34"/>
      <c r="O5" s="34"/>
      <c r="P5" s="34"/>
      <c r="Q5" s="34"/>
    </row>
    <row r="6" spans="1:17" s="24" customFormat="1" ht="24" customHeight="1" x14ac:dyDescent="0.25">
      <c r="A6" s="34"/>
      <c r="B6" s="34"/>
      <c r="C6" s="48"/>
      <c r="D6" s="49"/>
      <c r="E6" s="49"/>
      <c r="F6" s="49"/>
      <c r="G6" s="49"/>
      <c r="H6" s="49"/>
      <c r="I6" s="49"/>
      <c r="J6" s="49"/>
      <c r="K6" s="49"/>
      <c r="L6" s="50"/>
      <c r="M6" s="34"/>
      <c r="N6" s="34"/>
      <c r="O6" s="34"/>
      <c r="P6" s="34"/>
      <c r="Q6" s="34"/>
    </row>
    <row r="7" spans="1:17" s="24" customFormat="1" ht="12" customHeight="1" x14ac:dyDescent="0.25">
      <c r="A7" s="34"/>
      <c r="B7" s="34"/>
      <c r="C7" s="51" t="s">
        <v>42</v>
      </c>
      <c r="D7" s="42" t="s">
        <v>29</v>
      </c>
      <c r="E7" s="43"/>
      <c r="F7" s="43"/>
      <c r="G7" s="44"/>
      <c r="H7" s="53" t="s">
        <v>28</v>
      </c>
      <c r="I7" s="34" t="s">
        <v>41</v>
      </c>
      <c r="J7" s="34"/>
      <c r="K7" s="34"/>
      <c r="L7" s="34"/>
      <c r="M7" s="32" t="s">
        <v>1</v>
      </c>
      <c r="N7" s="34" t="s">
        <v>31</v>
      </c>
      <c r="O7" s="34"/>
      <c r="P7" s="34"/>
      <c r="Q7" s="34"/>
    </row>
    <row r="8" spans="1:17" s="24" customFormat="1" ht="28.5" customHeight="1" x14ac:dyDescent="0.25">
      <c r="A8" s="34"/>
      <c r="B8" s="34"/>
      <c r="C8" s="52"/>
      <c r="D8" s="45"/>
      <c r="E8" s="46"/>
      <c r="F8" s="46"/>
      <c r="G8" s="47"/>
      <c r="H8" s="54"/>
      <c r="I8" s="34"/>
      <c r="J8" s="34"/>
      <c r="K8" s="34"/>
      <c r="L8" s="34"/>
      <c r="M8" s="32"/>
      <c r="N8" s="34"/>
      <c r="O8" s="34"/>
      <c r="P8" s="34"/>
      <c r="Q8" s="34"/>
    </row>
    <row r="9" spans="1:17" s="24" customFormat="1" ht="26.25" customHeight="1" x14ac:dyDescent="0.25">
      <c r="A9" s="34"/>
      <c r="B9" s="34"/>
      <c r="C9" s="52"/>
      <c r="D9" s="45"/>
      <c r="E9" s="46"/>
      <c r="F9" s="46"/>
      <c r="G9" s="47"/>
      <c r="H9" s="54"/>
      <c r="I9" s="36" t="s">
        <v>24</v>
      </c>
      <c r="J9" s="42" t="s">
        <v>31</v>
      </c>
      <c r="K9" s="43"/>
      <c r="L9" s="44"/>
      <c r="M9" s="32"/>
      <c r="N9" s="32" t="s">
        <v>7</v>
      </c>
      <c r="O9" s="32" t="s">
        <v>26</v>
      </c>
      <c r="P9" s="32" t="s">
        <v>25</v>
      </c>
      <c r="Q9" s="32" t="s">
        <v>40</v>
      </c>
    </row>
    <row r="10" spans="1:17" s="24" customFormat="1" ht="23.25" customHeight="1" x14ac:dyDescent="0.25">
      <c r="A10" s="34"/>
      <c r="B10" s="34"/>
      <c r="C10" s="52"/>
      <c r="D10" s="48"/>
      <c r="E10" s="49"/>
      <c r="F10" s="49"/>
      <c r="G10" s="50"/>
      <c r="H10" s="54"/>
      <c r="I10" s="37"/>
      <c r="J10" s="35" t="s">
        <v>39</v>
      </c>
      <c r="K10" s="35" t="s">
        <v>38</v>
      </c>
      <c r="L10" s="35" t="s">
        <v>37</v>
      </c>
      <c r="M10" s="32"/>
      <c r="N10" s="32"/>
      <c r="O10" s="32"/>
      <c r="P10" s="32"/>
      <c r="Q10" s="32"/>
    </row>
    <row r="11" spans="1:17" s="24" customFormat="1" ht="16.5" customHeight="1" x14ac:dyDescent="0.25">
      <c r="A11" s="34"/>
      <c r="B11" s="34"/>
      <c r="C11" s="52"/>
      <c r="D11" s="51" t="s">
        <v>13</v>
      </c>
      <c r="E11" s="51" t="s">
        <v>21</v>
      </c>
      <c r="F11" s="51" t="s">
        <v>4</v>
      </c>
      <c r="G11" s="51" t="s">
        <v>36</v>
      </c>
      <c r="H11" s="54"/>
      <c r="I11" s="37"/>
      <c r="J11" s="35"/>
      <c r="K11" s="35"/>
      <c r="L11" s="35"/>
      <c r="M11" s="32"/>
      <c r="N11" s="32"/>
      <c r="O11" s="32"/>
      <c r="P11" s="32"/>
      <c r="Q11" s="32"/>
    </row>
    <row r="12" spans="1:17" s="24" customFormat="1" ht="16.5" customHeight="1" x14ac:dyDescent="0.25">
      <c r="A12" s="34"/>
      <c r="B12" s="34"/>
      <c r="C12" s="52"/>
      <c r="D12" s="52"/>
      <c r="E12" s="52"/>
      <c r="F12" s="52"/>
      <c r="G12" s="52"/>
      <c r="H12" s="54"/>
      <c r="I12" s="37"/>
      <c r="J12" s="35"/>
      <c r="K12" s="35"/>
      <c r="L12" s="35"/>
      <c r="M12" s="32"/>
      <c r="N12" s="32"/>
      <c r="O12" s="32"/>
      <c r="P12" s="32"/>
      <c r="Q12" s="32"/>
    </row>
    <row r="13" spans="1:17" s="24" customFormat="1" ht="55.5" customHeight="1" x14ac:dyDescent="0.25">
      <c r="A13" s="34"/>
      <c r="B13" s="34"/>
      <c r="C13" s="52"/>
      <c r="D13" s="52"/>
      <c r="E13" s="52"/>
      <c r="F13" s="52"/>
      <c r="G13" s="52"/>
      <c r="H13" s="55"/>
      <c r="I13" s="38"/>
      <c r="J13" s="35"/>
      <c r="K13" s="35"/>
      <c r="L13" s="35"/>
      <c r="M13" s="32"/>
      <c r="N13" s="32"/>
      <c r="O13" s="32"/>
      <c r="P13" s="32"/>
      <c r="Q13" s="32"/>
    </row>
    <row r="14" spans="1:17" s="20" customFormat="1" ht="30" customHeight="1" x14ac:dyDescent="0.25">
      <c r="A14" s="14" t="s">
        <v>20</v>
      </c>
      <c r="B14" s="14" t="s">
        <v>19</v>
      </c>
      <c r="C14" s="13">
        <v>1</v>
      </c>
      <c r="D14" s="13">
        <v>2</v>
      </c>
      <c r="E14" s="13">
        <v>3</v>
      </c>
      <c r="F14" s="13">
        <v>4</v>
      </c>
      <c r="G14" s="13">
        <v>5</v>
      </c>
      <c r="H14" s="13">
        <v>6</v>
      </c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13">
        <v>14</v>
      </c>
      <c r="Q14" s="13">
        <v>15</v>
      </c>
    </row>
    <row r="15" spans="1:17" s="20" customFormat="1" ht="30" customHeight="1" x14ac:dyDescent="0.25">
      <c r="A15" s="27">
        <v>1</v>
      </c>
      <c r="B15" s="21" t="s">
        <v>55</v>
      </c>
      <c r="C15" s="30">
        <f>SUM(D15:G15)</f>
        <v>18</v>
      </c>
      <c r="D15" s="30">
        <v>6</v>
      </c>
      <c r="E15" s="30">
        <v>11</v>
      </c>
      <c r="F15" s="30">
        <v>0</v>
      </c>
      <c r="G15" s="30">
        <v>1</v>
      </c>
      <c r="H15" s="29">
        <v>5008</v>
      </c>
      <c r="I15" s="30">
        <v>157</v>
      </c>
      <c r="J15" s="23">
        <v>149</v>
      </c>
      <c r="K15" s="23">
        <v>0</v>
      </c>
      <c r="L15" s="23">
        <v>8</v>
      </c>
      <c r="M15" s="31">
        <f>N15+O15+P15+Q15</f>
        <v>393.25000000000006</v>
      </c>
      <c r="N15" s="22">
        <f>D15*3+E15*2+G15*3</f>
        <v>43</v>
      </c>
      <c r="O15" s="31">
        <f>J15*1.85+L15*2.2</f>
        <v>293.25000000000006</v>
      </c>
      <c r="P15" s="22">
        <v>9</v>
      </c>
      <c r="Q15" s="22">
        <f>D15*3+E15*2+G15*8</f>
        <v>48</v>
      </c>
    </row>
  </sheetData>
  <mergeCells count="26">
    <mergeCell ref="A2:Q2"/>
    <mergeCell ref="A3:Q3"/>
    <mergeCell ref="O9:O13"/>
    <mergeCell ref="Q9:Q13"/>
    <mergeCell ref="D11:D13"/>
    <mergeCell ref="H7:H13"/>
    <mergeCell ref="I7:L8"/>
    <mergeCell ref="J9:L9"/>
    <mergeCell ref="N9:N13"/>
    <mergeCell ref="G11:G13"/>
    <mergeCell ref="A1:Q1"/>
    <mergeCell ref="A5:A13"/>
    <mergeCell ref="I9:I13"/>
    <mergeCell ref="P9:P13"/>
    <mergeCell ref="D7:G10"/>
    <mergeCell ref="C7:C13"/>
    <mergeCell ref="L10:L13"/>
    <mergeCell ref="B5:B13"/>
    <mergeCell ref="K10:K13"/>
    <mergeCell ref="C5:L6"/>
    <mergeCell ref="F11:F13"/>
    <mergeCell ref="M5:Q6"/>
    <mergeCell ref="N7:Q8"/>
    <mergeCell ref="M7:M13"/>
    <mergeCell ref="J10:J13"/>
    <mergeCell ref="E11:E13"/>
  </mergeCells>
  <printOptions horizontalCentered="1"/>
  <pageMargins left="0.25" right="0.25" top="0.25" bottom="0.5" header="0.2" footer="0.2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D3AB32AA-1565-4C56-945E-905848E4143A}"/>
</file>

<file path=customXml/itemProps2.xml><?xml version="1.0" encoding="utf-8"?>
<ds:datastoreItem xmlns:ds="http://schemas.openxmlformats.org/officeDocument/2006/customXml" ds:itemID="{23F47731-BA78-4589-8866-6160668ADDDD}"/>
</file>

<file path=customXml/itemProps3.xml><?xml version="1.0" encoding="utf-8"?>
<ds:datastoreItem xmlns:ds="http://schemas.openxmlformats.org/officeDocument/2006/customXml" ds:itemID="{40BAB476-8A74-425D-97CF-6000DBF39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pl3</vt:lpstr>
      <vt:lpstr>PL4</vt:lpstr>
      <vt:lpstr>pl5</vt:lpstr>
      <vt:lpstr>'pl3'!Print_Area</vt:lpstr>
      <vt:lpstr>'pl3'!Print_Titles</vt:lpstr>
      <vt:lpstr>'PL4'!Print_Titles</vt:lpstr>
      <vt:lpstr>'pl5'!Print_Titles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2023-09-07T08:18:51Z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